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hared Documents\PS DIRECTORY\FY 2022 - 2023\TENDERS 2022\Mechel Mokgehle\RFP 31-2021 Short term insurance\Tender Pack\"/>
    </mc:Choice>
  </mc:AlternateContent>
  <xr:revisionPtr revIDLastSave="0" documentId="13_ncr:1_{9C4B23CF-085F-4704-93D0-C9CEF34A7FD4}" xr6:coauthVersionLast="47" xr6:coauthVersionMax="47" xr10:uidLastSave="{00000000-0000-0000-0000-000000000000}"/>
  <bookViews>
    <workbookView xWindow="-108" yWindow="-108" windowWidth="23256" windowHeight="12576" xr2:uid="{226E2F9C-95A0-4F5F-B658-1ABCE924FEEA}"/>
  </bookViews>
  <sheets>
    <sheet name="SARS COVER &amp; CLAIM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G35" i="1" s="1"/>
  <c r="D46" i="1"/>
  <c r="D45" i="1"/>
  <c r="D44" i="1"/>
  <c r="D43" i="1"/>
  <c r="D42" i="1"/>
  <c r="D41" i="1"/>
  <c r="G39" i="1"/>
  <c r="F39" i="1"/>
  <c r="E39" i="1"/>
  <c r="D39" i="1"/>
  <c r="D18" i="1"/>
  <c r="D35" i="1" s="1"/>
  <c r="D48" i="1" s="1"/>
  <c r="D16" i="1"/>
  <c r="F14" i="1"/>
  <c r="F35" i="1" s="1"/>
  <c r="E14" i="1"/>
  <c r="E35" i="1" s="1"/>
  <c r="D10" i="1"/>
  <c r="D8" i="1"/>
  <c r="D4" i="1"/>
  <c r="F36" i="1" l="1"/>
  <c r="F48" i="1"/>
  <c r="G36" i="1"/>
  <c r="G48" i="1"/>
  <c r="E48" i="1"/>
  <c r="E36" i="1"/>
</calcChain>
</file>

<file path=xl/sharedStrings.xml><?xml version="1.0" encoding="utf-8"?>
<sst xmlns="http://schemas.openxmlformats.org/spreadsheetml/2006/main" count="104" uniqueCount="50">
  <si>
    <t>ANNEXURE C – SARS COVER &amp; CLAIMS HISTORY (Period of 3 years: Insurance Policy years 2019/2020,2020/2021 and 2021/2022)</t>
  </si>
  <si>
    <t>Description of cover (Please note that list is non-exhaustive)</t>
  </si>
  <si>
    <t xml:space="preserve">Cover Amount </t>
  </si>
  <si>
    <t>Number of claims</t>
  </si>
  <si>
    <t>Total Rand Value of Claims</t>
  </si>
  <si>
    <t xml:space="preserve">Excess Paid </t>
  </si>
  <si>
    <r>
      <t xml:space="preserve">Assets Insurance 
Buildings / Residential Buildings / Contents including leasehold improvements
IT Data Centre / IT equipment /Electronic Equipment </t>
    </r>
    <r>
      <rPr>
        <sz val="11"/>
        <color rgb="FFFF0000"/>
        <rFont val="Arial"/>
        <family val="2"/>
      </rPr>
      <t>(excluding software)</t>
    </r>
    <r>
      <rPr>
        <sz val="11"/>
        <color rgb="FF000000"/>
        <rFont val="Arial"/>
        <family val="2"/>
      </rPr>
      <t xml:space="preserve">
Mobile Tax Units (conversion and contents) / miscellaneous (as declared)</t>
    </r>
  </si>
  <si>
    <t xml:space="preserve">Inventory </t>
  </si>
  <si>
    <t>Nil</t>
  </si>
  <si>
    <t>Third Party Property in the Care, Custody or Control insured for  per occurence</t>
  </si>
  <si>
    <t>Business Interruption: Increased cost of working</t>
  </si>
  <si>
    <t xml:space="preserve">Business interruption other </t>
  </si>
  <si>
    <t>Computer Equipment (Laptops, tablets  Cell Phones) insured for</t>
  </si>
  <si>
    <t xml:space="preserve">Self-Insurance on Laptops, tablets and Cell Phones      </t>
  </si>
  <si>
    <t>General Public Liability insured for</t>
  </si>
  <si>
    <t>Aviation Liability</t>
  </si>
  <si>
    <t>Number of motor vehicles operating land and airside</t>
  </si>
  <si>
    <t>Motor fleet </t>
  </si>
  <si>
    <t>Number of hired vehicles insured</t>
  </si>
  <si>
    <t>Number of own Fleet of Vehicles insured                                </t>
  </si>
  <si>
    <t>Own Fleet of Vehicles insured for                             </t>
  </si>
  <si>
    <t>Self-Insurance on vehicles                  </t>
  </si>
  <si>
    <t xml:space="preserve">Directors and officers
/Management liability insured </t>
  </si>
  <si>
    <t xml:space="preserve">Contractors All Risks insured </t>
  </si>
  <si>
    <t>Plant All Risks (3 Mobile Customs Scanners) insured for                           </t>
  </si>
  <si>
    <t>International Travel                    </t>
  </si>
  <si>
    <t>Travel days</t>
  </si>
  <si>
    <t>Travel value insured for</t>
  </si>
  <si>
    <t>unlimited</t>
  </si>
  <si>
    <t>Pre existing medical extension</t>
  </si>
  <si>
    <t>Small Craft insured for                                                                 </t>
  </si>
  <si>
    <t>Own damage</t>
  </si>
  <si>
    <t>Third Party liability</t>
  </si>
  <si>
    <t xml:space="preserve">Personal Accident </t>
  </si>
  <si>
    <t>Number of Volunteers/Aid workers</t>
  </si>
  <si>
    <t>Accidental death per capita insured for</t>
  </si>
  <si>
    <t>Cyber Risk Insurance per occurrence</t>
  </si>
  <si>
    <t>Cash in transit insured for                                                             </t>
  </si>
  <si>
    <t xml:space="preserve">Goods in Transit (Precious metals &amp; stones) insured for               </t>
  </si>
  <si>
    <t>SARS Portfolio</t>
  </si>
  <si>
    <t>Total claims excluding self insurance</t>
  </si>
  <si>
    <t>SASRIA Riot &amp; Strike insured for</t>
  </si>
  <si>
    <t xml:space="preserve">Material Damage </t>
  </si>
  <si>
    <t>Money</t>
  </si>
  <si>
    <t>Transit</t>
  </si>
  <si>
    <t>Motor Fleet</t>
  </si>
  <si>
    <t>Contractors All Risks</t>
  </si>
  <si>
    <t>Plant all risk</t>
  </si>
  <si>
    <t>Small Craft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</si>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</sst>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_-[$R-1C09]* #,##0_-;\-[$R-1C09]* #,##0_-;_-[$R-1C09]* &quot;-&quot;??_-;_-@_-"/>
    <numFmt numFmtId="165" formatCode="_ * #,##0_ ;_ * \-#,##0_ ;_ * &quot;-&quot;??_ ;_ @_ "/>
    <numFmt numFmtId="166" formatCode="0.000%"/>
    <numFmt numFmtId="167" formatCode="_-[$R-1C09]* #,##0.00_-;\-[$R-1C09]* #,##0.00_-;_-[$R-1C09]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i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55">
    <xf numFmtId="0" fontId="0" fillId="0" borderId="0" xfId="0"/>
    <xf numFmtId="0" fontId="3" fillId="0" borderId="0" xfId="0" applyFont="1"/>
    <xf numFmtId="164" fontId="3" fillId="0" borderId="0" xfId="1" applyNumberFormat="1" applyFont="1"/>
    <xf numFmtId="165" fontId="3" fillId="0" borderId="0" xfId="1" applyNumberFormat="1" applyFont="1" applyAlignment="1"/>
    <xf numFmtId="164" fontId="3" fillId="0" borderId="0" xfId="1" applyNumberFormat="1" applyFont="1" applyAlignment="1"/>
    <xf numFmtId="0" fontId="5" fillId="2" borderId="4" xfId="3" applyFont="1" applyBorder="1" applyAlignment="1">
      <alignment vertical="center" wrapText="1"/>
    </xf>
    <xf numFmtId="164" fontId="5" fillId="2" borderId="4" xfId="3" applyNumberFormat="1" applyFont="1" applyBorder="1" applyAlignment="1">
      <alignment vertical="center" wrapText="1"/>
    </xf>
    <xf numFmtId="165" fontId="5" fillId="2" borderId="4" xfId="3" applyNumberFormat="1" applyFont="1" applyBorder="1" applyAlignment="1">
      <alignment horizontal="center" vertical="center" wrapText="1"/>
    </xf>
    <xf numFmtId="164" fontId="5" fillId="2" borderId="4" xfId="3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5" xfId="0" applyFont="1" applyBorder="1" applyAlignment="1">
      <alignment vertical="center" wrapText="1"/>
    </xf>
    <xf numFmtId="164" fontId="7" fillId="0" borderId="5" xfId="1" applyNumberFormat="1" applyFont="1" applyFill="1" applyBorder="1" applyAlignment="1">
      <alignment vertical="center" wrapText="1"/>
    </xf>
    <xf numFmtId="165" fontId="7" fillId="3" borderId="5" xfId="1" applyNumberFormat="1" applyFont="1" applyFill="1" applyBorder="1" applyAlignment="1">
      <alignment vertical="center" wrapText="1"/>
    </xf>
    <xf numFmtId="164" fontId="7" fillId="3" borderId="5" xfId="1" applyNumberFormat="1" applyFont="1" applyFill="1" applyBorder="1" applyAlignment="1">
      <alignment vertical="center" wrapText="1"/>
    </xf>
    <xf numFmtId="166" fontId="6" fillId="0" borderId="0" xfId="2" applyNumberFormat="1" applyFont="1"/>
    <xf numFmtId="0" fontId="7" fillId="0" borderId="4" xfId="0" applyFont="1" applyBorder="1" applyAlignment="1">
      <alignment vertical="center" wrapText="1"/>
    </xf>
    <xf numFmtId="164" fontId="7" fillId="0" borderId="4" xfId="1" applyNumberFormat="1" applyFont="1" applyBorder="1" applyAlignment="1">
      <alignment vertical="center" wrapText="1"/>
    </xf>
    <xf numFmtId="165" fontId="7" fillId="0" borderId="4" xfId="1" applyNumberFormat="1" applyFont="1" applyBorder="1" applyAlignment="1">
      <alignment vertical="center" wrapText="1"/>
    </xf>
    <xf numFmtId="0" fontId="6" fillId="0" borderId="0" xfId="0" applyFont="1" applyAlignment="1">
      <alignment wrapText="1"/>
    </xf>
    <xf numFmtId="164" fontId="7" fillId="0" borderId="4" xfId="1" applyNumberFormat="1" applyFont="1" applyFill="1" applyBorder="1" applyAlignment="1">
      <alignment vertical="center" wrapText="1"/>
    </xf>
    <xf numFmtId="165" fontId="7" fillId="0" borderId="4" xfId="1" applyNumberFormat="1" applyFont="1" applyFill="1" applyBorder="1" applyAlignment="1">
      <alignment vertical="center" wrapText="1"/>
    </xf>
    <xf numFmtId="43" fontId="6" fillId="0" borderId="0" xfId="0" applyNumberFormat="1" applyFont="1"/>
    <xf numFmtId="0" fontId="7" fillId="0" borderId="4" xfId="0" applyFont="1" applyBorder="1" applyAlignment="1">
      <alignment horizontal="left" vertical="center" wrapText="1" indent="3"/>
    </xf>
    <xf numFmtId="165" fontId="9" fillId="3" borderId="5" xfId="1" applyNumberFormat="1" applyFont="1" applyFill="1" applyBorder="1" applyAlignment="1">
      <alignment vertical="center" wrapText="1"/>
    </xf>
    <xf numFmtId="164" fontId="9" fillId="3" borderId="5" xfId="1" applyNumberFormat="1" applyFont="1" applyFill="1" applyBorder="1" applyAlignment="1">
      <alignment vertical="center" wrapText="1"/>
    </xf>
    <xf numFmtId="0" fontId="10" fillId="0" borderId="0" xfId="0" applyFont="1"/>
    <xf numFmtId="165" fontId="7" fillId="3" borderId="4" xfId="1" applyNumberFormat="1" applyFont="1" applyFill="1" applyBorder="1" applyAlignment="1">
      <alignment vertical="center" wrapText="1"/>
    </xf>
    <xf numFmtId="164" fontId="7" fillId="3" borderId="4" xfId="1" applyNumberFormat="1" applyFont="1" applyFill="1" applyBorder="1" applyAlignment="1">
      <alignment vertical="center" wrapText="1"/>
    </xf>
    <xf numFmtId="165" fontId="6" fillId="0" borderId="0" xfId="1" applyNumberFormat="1" applyFont="1"/>
    <xf numFmtId="0" fontId="7" fillId="0" borderId="4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4"/>
    </xf>
    <xf numFmtId="0" fontId="9" fillId="0" borderId="4" xfId="0" applyFont="1" applyBorder="1" applyAlignment="1">
      <alignment vertical="center" wrapText="1"/>
    </xf>
    <xf numFmtId="164" fontId="9" fillId="0" borderId="4" xfId="1" applyNumberFormat="1" applyFont="1" applyBorder="1" applyAlignment="1">
      <alignment vertical="center" wrapText="1"/>
    </xf>
    <xf numFmtId="165" fontId="9" fillId="0" borderId="4" xfId="1" applyNumberFormat="1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164" fontId="11" fillId="0" borderId="4" xfId="1" applyNumberFormat="1" applyFont="1" applyBorder="1" applyAlignment="1">
      <alignment vertical="center" wrapText="1"/>
    </xf>
    <xf numFmtId="165" fontId="11" fillId="0" borderId="4" xfId="1" applyNumberFormat="1" applyFont="1" applyBorder="1" applyAlignment="1">
      <alignment vertical="center" wrapText="1"/>
    </xf>
    <xf numFmtId="0" fontId="12" fillId="2" borderId="4" xfId="3" applyFont="1" applyBorder="1" applyAlignment="1">
      <alignment vertical="center" wrapText="1"/>
    </xf>
    <xf numFmtId="164" fontId="12" fillId="2" borderId="4" xfId="3" applyNumberFormat="1" applyFont="1" applyBorder="1" applyAlignment="1">
      <alignment vertical="center" wrapText="1"/>
    </xf>
    <xf numFmtId="165" fontId="12" fillId="2" borderId="4" xfId="3" applyNumberFormat="1" applyFont="1" applyBorder="1" applyAlignment="1">
      <alignment vertical="center" wrapText="1"/>
    </xf>
    <xf numFmtId="167" fontId="12" fillId="2" borderId="4" xfId="3" applyNumberFormat="1" applyFont="1" applyBorder="1" applyAlignment="1">
      <alignment vertical="center" wrapText="1"/>
    </xf>
    <xf numFmtId="0" fontId="13" fillId="0" borderId="0" xfId="0" applyFont="1"/>
    <xf numFmtId="0" fontId="9" fillId="4" borderId="4" xfId="0" applyFont="1" applyFill="1" applyBorder="1" applyAlignment="1">
      <alignment vertical="center" wrapText="1"/>
    </xf>
    <xf numFmtId="164" fontId="9" fillId="4" borderId="4" xfId="1" applyNumberFormat="1" applyFont="1" applyFill="1" applyBorder="1" applyAlignment="1">
      <alignment vertical="center" wrapText="1"/>
    </xf>
    <xf numFmtId="165" fontId="9" fillId="4" borderId="4" xfId="1" applyNumberFormat="1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164" fontId="7" fillId="5" borderId="4" xfId="1" applyNumberFormat="1" applyFont="1" applyFill="1" applyBorder="1" applyAlignment="1">
      <alignment vertical="center" wrapText="1"/>
    </xf>
    <xf numFmtId="0" fontId="7" fillId="5" borderId="4" xfId="0" applyFont="1" applyFill="1" applyBorder="1" applyAlignment="1">
      <alignment horizontal="left" vertical="center" wrapText="1" indent="3"/>
    </xf>
    <xf numFmtId="165" fontId="7" fillId="5" borderId="4" xfId="1" applyNumberFormat="1" applyFont="1" applyFill="1" applyBorder="1" applyAlignment="1">
      <alignment vertical="center" wrapText="1"/>
    </xf>
    <xf numFmtId="164" fontId="7" fillId="5" borderId="5" xfId="1" applyNumberFormat="1" applyFont="1" applyFill="1" applyBorder="1" applyAlignment="1">
      <alignment vertical="center" wrapText="1"/>
    </xf>
    <xf numFmtId="165" fontId="7" fillId="6" borderId="4" xfId="1" applyNumberFormat="1" applyFont="1" applyFill="1" applyBorder="1" applyAlignment="1">
      <alignment vertical="center" wrapText="1"/>
    </xf>
    <xf numFmtId="164" fontId="7" fillId="6" borderId="4" xfId="1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4">
    <cellStyle name="Accent1" xfId="3" builtinId="29"/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04F60-0AAC-486F-A873-4A8E9070BDE6}">
  <dimension ref="C1:I48"/>
  <sheetViews>
    <sheetView tabSelected="1" topLeftCell="B4" workbookViewId="0">
      <selection activeCell="C10" sqref="C10"/>
    </sheetView>
  </sheetViews>
  <sheetFormatPr defaultRowHeight="15" x14ac:dyDescent="0.25"/>
  <cols>
    <col min="1" max="1" width="0" style="1" hidden="1" customWidth="1"/>
    <col min="2" max="2" width="7.5546875" style="1" customWidth="1"/>
    <col min="3" max="3" width="67.5546875" style="1" customWidth="1"/>
    <col min="4" max="4" width="25.109375" style="2" bestFit="1" customWidth="1"/>
    <col min="5" max="5" width="12.77734375" style="3" bestFit="1" customWidth="1"/>
    <col min="6" max="6" width="22" style="4" customWidth="1"/>
    <col min="7" max="7" width="17.21875" style="4" bestFit="1" customWidth="1"/>
    <col min="8" max="8" width="27.88671875" style="1" customWidth="1"/>
    <col min="9" max="9" width="58" style="1" bestFit="1" customWidth="1"/>
    <col min="10" max="16384" width="8.88671875" style="1"/>
  </cols>
  <sheetData>
    <row r="1" spans="3:9" ht="15.6" thickBot="1" x14ac:dyDescent="0.3"/>
    <row r="2" spans="3:9" ht="15.6" x14ac:dyDescent="0.25">
      <c r="C2" s="52" t="s">
        <v>0</v>
      </c>
      <c r="D2" s="53"/>
      <c r="E2" s="53"/>
      <c r="F2" s="53"/>
      <c r="G2" s="54"/>
    </row>
    <row r="3" spans="3:9" s="9" customFormat="1" ht="27.6" x14ac:dyDescent="0.25">
      <c r="C3" s="5" t="s">
        <v>1</v>
      </c>
      <c r="D3" s="6" t="s">
        <v>2</v>
      </c>
      <c r="E3" s="7" t="s">
        <v>3</v>
      </c>
      <c r="F3" s="8" t="s">
        <v>4</v>
      </c>
      <c r="G3" s="8" t="s">
        <v>5</v>
      </c>
    </row>
    <row r="4" spans="3:9" s="9" customFormat="1" ht="69" x14ac:dyDescent="0.25">
      <c r="C4" s="10" t="s">
        <v>6</v>
      </c>
      <c r="D4" s="11">
        <f>5891070470.78+33895338.54</f>
        <v>5924965809.3199997</v>
      </c>
      <c r="E4" s="12">
        <v>23</v>
      </c>
      <c r="F4" s="13">
        <v>6947182.290000001</v>
      </c>
      <c r="G4" s="13">
        <v>71908.680000000008</v>
      </c>
      <c r="H4" s="14"/>
    </row>
    <row r="5" spans="3:9" s="9" customFormat="1" ht="13.8" x14ac:dyDescent="0.25">
      <c r="C5" s="15" t="s">
        <v>7</v>
      </c>
      <c r="D5" s="16">
        <v>27828825.030000001</v>
      </c>
      <c r="E5" s="17" t="s">
        <v>8</v>
      </c>
      <c r="F5" s="16" t="s">
        <v>8</v>
      </c>
      <c r="G5" s="16" t="s">
        <v>8</v>
      </c>
    </row>
    <row r="6" spans="3:9" s="9" customFormat="1" ht="27.6" x14ac:dyDescent="0.25">
      <c r="C6" s="15" t="s">
        <v>9</v>
      </c>
      <c r="D6" s="16">
        <v>120000000</v>
      </c>
      <c r="E6" s="17" t="s">
        <v>8</v>
      </c>
      <c r="F6" s="16" t="s">
        <v>8</v>
      </c>
      <c r="G6" s="16" t="s">
        <v>8</v>
      </c>
      <c r="I6" s="18"/>
    </row>
    <row r="7" spans="3:9" s="9" customFormat="1" ht="13.8" x14ac:dyDescent="0.25">
      <c r="C7" s="15" t="s">
        <v>10</v>
      </c>
      <c r="D7" s="19">
        <v>70000000</v>
      </c>
      <c r="E7" s="20" t="s">
        <v>8</v>
      </c>
      <c r="F7" s="19" t="s">
        <v>8</v>
      </c>
      <c r="G7" s="19" t="s">
        <v>8</v>
      </c>
    </row>
    <row r="8" spans="3:9" s="9" customFormat="1" ht="13.8" x14ac:dyDescent="0.25">
      <c r="C8" s="15" t="s">
        <v>11</v>
      </c>
      <c r="D8" s="19">
        <f>162827765+558174194+3676293+521521940</f>
        <v>1246200192</v>
      </c>
      <c r="E8" s="20" t="s">
        <v>8</v>
      </c>
      <c r="F8" s="19" t="s">
        <v>8</v>
      </c>
      <c r="G8" s="19" t="s">
        <v>8</v>
      </c>
    </row>
    <row r="9" spans="3:9" s="9" customFormat="1" ht="13.8" x14ac:dyDescent="0.25">
      <c r="C9" s="15" t="s">
        <v>12</v>
      </c>
      <c r="D9" s="16">
        <v>613191272</v>
      </c>
      <c r="E9" s="20" t="s">
        <v>8</v>
      </c>
      <c r="F9" s="19" t="s">
        <v>8</v>
      </c>
      <c r="G9" s="19" t="s">
        <v>8</v>
      </c>
      <c r="H9" s="14"/>
    </row>
    <row r="10" spans="3:9" s="9" customFormat="1" ht="13.8" x14ac:dyDescent="0.25">
      <c r="C10" s="45" t="s">
        <v>13</v>
      </c>
      <c r="D10" s="46">
        <f>1250000*3</f>
        <v>3750000</v>
      </c>
      <c r="E10" s="50">
        <v>142</v>
      </c>
      <c r="F10" s="51">
        <v>3500390.3499999996</v>
      </c>
      <c r="G10" s="51"/>
      <c r="H10" s="21"/>
    </row>
    <row r="11" spans="3:9" s="9" customFormat="1" ht="13.8" x14ac:dyDescent="0.25">
      <c r="C11" s="45" t="s">
        <v>14</v>
      </c>
      <c r="D11" s="46">
        <v>400000000</v>
      </c>
      <c r="E11" s="17" t="s">
        <v>8</v>
      </c>
      <c r="F11" s="16" t="s">
        <v>8</v>
      </c>
      <c r="G11" s="16" t="s">
        <v>8</v>
      </c>
    </row>
    <row r="12" spans="3:9" s="9" customFormat="1" ht="13.8" x14ac:dyDescent="0.25">
      <c r="C12" s="45" t="s">
        <v>15</v>
      </c>
      <c r="D12" s="46">
        <v>400000000</v>
      </c>
      <c r="E12" s="17" t="s">
        <v>8</v>
      </c>
      <c r="F12" s="16" t="s">
        <v>8</v>
      </c>
      <c r="G12" s="16" t="s">
        <v>8</v>
      </c>
    </row>
    <row r="13" spans="3:9" s="9" customFormat="1" ht="13.8" x14ac:dyDescent="0.25">
      <c r="C13" s="47" t="s">
        <v>16</v>
      </c>
      <c r="D13" s="48">
        <v>40</v>
      </c>
      <c r="E13" s="17" t="s">
        <v>8</v>
      </c>
      <c r="F13" s="16" t="s">
        <v>8</v>
      </c>
      <c r="G13" s="16" t="s">
        <v>8</v>
      </c>
    </row>
    <row r="14" spans="3:9" s="25" customFormat="1" ht="14.4" x14ac:dyDescent="0.3">
      <c r="C14" s="45" t="s">
        <v>17</v>
      </c>
      <c r="D14" s="49"/>
      <c r="E14" s="23">
        <f>SUM(E15:E18)</f>
        <v>721</v>
      </c>
      <c r="F14" s="24">
        <f t="shared" ref="F14:G14" si="0">SUM(F15:F18)</f>
        <v>9871114.9990000017</v>
      </c>
      <c r="G14" s="24">
        <f>SUM(G15:G18)</f>
        <v>553868.98199999891</v>
      </c>
    </row>
    <row r="15" spans="3:9" s="9" customFormat="1" ht="13.8" x14ac:dyDescent="0.25">
      <c r="C15" s="47" t="s">
        <v>18</v>
      </c>
      <c r="D15" s="48">
        <v>600</v>
      </c>
      <c r="E15" s="26">
        <v>36</v>
      </c>
      <c r="F15" s="27">
        <v>361366.59299999994</v>
      </c>
      <c r="G15" s="27">
        <v>282327.39199999999</v>
      </c>
    </row>
    <row r="16" spans="3:9" s="9" customFormat="1" ht="13.8" x14ac:dyDescent="0.25">
      <c r="C16" s="47" t="s">
        <v>19</v>
      </c>
      <c r="D16" s="48">
        <f>1004+15</f>
        <v>1019</v>
      </c>
      <c r="E16" s="20"/>
      <c r="F16" s="19"/>
      <c r="G16" s="19"/>
    </row>
    <row r="17" spans="3:9" s="9" customFormat="1" ht="13.8" x14ac:dyDescent="0.25">
      <c r="C17" s="47" t="s">
        <v>20</v>
      </c>
      <c r="D17" s="46">
        <v>570460141.25999999</v>
      </c>
      <c r="E17" s="26">
        <v>363</v>
      </c>
      <c r="F17" s="27">
        <v>5009748.4060000014</v>
      </c>
      <c r="G17" s="27">
        <v>271541.58999999892</v>
      </c>
      <c r="I17" s="28"/>
    </row>
    <row r="18" spans="3:9" s="9" customFormat="1" ht="13.8" x14ac:dyDescent="0.25">
      <c r="C18" s="47" t="s">
        <v>21</v>
      </c>
      <c r="D18" s="46">
        <f>1500000*3</f>
        <v>4500000</v>
      </c>
      <c r="E18" s="50">
        <v>322</v>
      </c>
      <c r="F18" s="51">
        <v>4500000</v>
      </c>
      <c r="G18" s="51"/>
    </row>
    <row r="19" spans="3:9" s="9" customFormat="1" ht="27.6" x14ac:dyDescent="0.25">
      <c r="C19" s="45" t="s">
        <v>22</v>
      </c>
      <c r="D19" s="46">
        <v>100000000</v>
      </c>
      <c r="E19" s="26">
        <v>10</v>
      </c>
      <c r="F19" s="27">
        <v>21619028</v>
      </c>
      <c r="G19" s="27" t="s">
        <v>8</v>
      </c>
    </row>
    <row r="20" spans="3:9" s="9" customFormat="1" ht="13.8" x14ac:dyDescent="0.25">
      <c r="C20" s="45" t="s">
        <v>23</v>
      </c>
      <c r="D20" s="46">
        <v>324491936</v>
      </c>
      <c r="E20" s="20" t="s">
        <v>8</v>
      </c>
      <c r="F20" s="19" t="s">
        <v>8</v>
      </c>
      <c r="G20" s="19" t="s">
        <v>8</v>
      </c>
    </row>
    <row r="21" spans="3:9" s="9" customFormat="1" ht="13.8" x14ac:dyDescent="0.25">
      <c r="C21" s="15" t="s">
        <v>24</v>
      </c>
      <c r="D21" s="16">
        <v>80548427</v>
      </c>
      <c r="E21" s="17" t="s">
        <v>8</v>
      </c>
      <c r="F21" s="16" t="s">
        <v>8</v>
      </c>
      <c r="G21" s="16" t="s">
        <v>8</v>
      </c>
    </row>
    <row r="22" spans="3:9" s="9" customFormat="1" ht="13.8" x14ac:dyDescent="0.25">
      <c r="C22" s="15" t="s">
        <v>25</v>
      </c>
      <c r="D22" s="16"/>
      <c r="E22" s="17" t="s">
        <v>8</v>
      </c>
      <c r="F22" s="16" t="s">
        <v>8</v>
      </c>
      <c r="G22" s="16" t="s">
        <v>8</v>
      </c>
    </row>
    <row r="23" spans="3:9" s="9" customFormat="1" ht="13.8" x14ac:dyDescent="0.25">
      <c r="C23" s="29" t="s">
        <v>26</v>
      </c>
      <c r="D23" s="17">
        <v>1000</v>
      </c>
      <c r="E23" s="17" t="s">
        <v>8</v>
      </c>
      <c r="F23" s="16" t="s">
        <v>8</v>
      </c>
      <c r="G23" s="16" t="s">
        <v>8</v>
      </c>
    </row>
    <row r="24" spans="3:9" s="9" customFormat="1" ht="13.8" x14ac:dyDescent="0.25">
      <c r="C24" s="29" t="s">
        <v>27</v>
      </c>
      <c r="D24" s="16" t="s">
        <v>28</v>
      </c>
      <c r="E24" s="17"/>
      <c r="F24" s="16"/>
      <c r="G24" s="16"/>
    </row>
    <row r="25" spans="3:9" s="9" customFormat="1" ht="13.8" x14ac:dyDescent="0.25">
      <c r="C25" s="29" t="s">
        <v>29</v>
      </c>
      <c r="D25" s="16">
        <v>10000000</v>
      </c>
      <c r="E25" s="17" t="s">
        <v>8</v>
      </c>
      <c r="F25" s="16" t="s">
        <v>8</v>
      </c>
      <c r="G25" s="16" t="s">
        <v>8</v>
      </c>
    </row>
    <row r="26" spans="3:9" s="9" customFormat="1" ht="13.8" x14ac:dyDescent="0.25">
      <c r="C26" s="15" t="s">
        <v>30</v>
      </c>
      <c r="D26" s="19"/>
      <c r="E26" s="20"/>
      <c r="F26" s="19"/>
      <c r="G26" s="19"/>
    </row>
    <row r="27" spans="3:9" s="9" customFormat="1" ht="13.8" x14ac:dyDescent="0.25">
      <c r="C27" s="30" t="s">
        <v>31</v>
      </c>
      <c r="D27" s="19">
        <v>6733285</v>
      </c>
      <c r="E27" s="26">
        <v>1</v>
      </c>
      <c r="F27" s="27">
        <v>160869.56</v>
      </c>
      <c r="G27" s="27">
        <v>5095.09</v>
      </c>
    </row>
    <row r="28" spans="3:9" s="9" customFormat="1" ht="13.8" x14ac:dyDescent="0.25">
      <c r="C28" s="30" t="s">
        <v>32</v>
      </c>
      <c r="D28" s="19">
        <v>20000000</v>
      </c>
      <c r="E28" s="20" t="s">
        <v>8</v>
      </c>
      <c r="F28" s="19" t="s">
        <v>8</v>
      </c>
      <c r="G28" s="19" t="s">
        <v>8</v>
      </c>
    </row>
    <row r="29" spans="3:9" s="9" customFormat="1" ht="13.8" x14ac:dyDescent="0.25">
      <c r="C29" s="15" t="s">
        <v>33</v>
      </c>
      <c r="D29" s="19"/>
      <c r="E29" s="20"/>
      <c r="F29" s="19"/>
      <c r="G29" s="19"/>
    </row>
    <row r="30" spans="3:9" s="9" customFormat="1" ht="13.8" x14ac:dyDescent="0.25">
      <c r="C30" s="22" t="s">
        <v>34</v>
      </c>
      <c r="D30" s="20">
        <v>50</v>
      </c>
      <c r="E30" s="20"/>
      <c r="F30" s="19"/>
      <c r="G30" s="19"/>
    </row>
    <row r="31" spans="3:9" s="9" customFormat="1" ht="13.8" x14ac:dyDescent="0.25">
      <c r="C31" s="22" t="s">
        <v>35</v>
      </c>
      <c r="D31" s="19">
        <v>100000</v>
      </c>
      <c r="E31" s="20" t="s">
        <v>8</v>
      </c>
      <c r="F31" s="19" t="s">
        <v>8</v>
      </c>
      <c r="G31" s="19" t="s">
        <v>8</v>
      </c>
    </row>
    <row r="32" spans="3:9" s="9" customFormat="1" ht="13.8" x14ac:dyDescent="0.25">
      <c r="C32" s="15" t="s">
        <v>36</v>
      </c>
      <c r="D32" s="19">
        <v>20000000</v>
      </c>
      <c r="E32" s="20" t="s">
        <v>8</v>
      </c>
      <c r="F32" s="19" t="s">
        <v>8</v>
      </c>
      <c r="G32" s="19" t="s">
        <v>8</v>
      </c>
    </row>
    <row r="33" spans="3:8" s="9" customFormat="1" ht="13.8" x14ac:dyDescent="0.25">
      <c r="C33" s="15" t="s">
        <v>37</v>
      </c>
      <c r="D33" s="19">
        <v>1000000</v>
      </c>
      <c r="E33" s="20" t="s">
        <v>8</v>
      </c>
      <c r="F33" s="19" t="s">
        <v>8</v>
      </c>
      <c r="G33" s="19" t="s">
        <v>8</v>
      </c>
    </row>
    <row r="34" spans="3:8" s="9" customFormat="1" ht="13.8" x14ac:dyDescent="0.25">
      <c r="C34" s="15" t="s">
        <v>38</v>
      </c>
      <c r="D34" s="19">
        <v>2500000</v>
      </c>
      <c r="E34" s="20" t="s">
        <v>8</v>
      </c>
      <c r="F34" s="19" t="s">
        <v>8</v>
      </c>
      <c r="G34" s="19" t="s">
        <v>8</v>
      </c>
    </row>
    <row r="35" spans="3:8" s="9" customFormat="1" ht="13.8" x14ac:dyDescent="0.25">
      <c r="C35" s="31" t="s">
        <v>39</v>
      </c>
      <c r="D35" s="32">
        <f>SUM(D34,D33,D32,D31,D28,D27,D25,D21,D20,D19,D18,D17,D12,D11,D10,D9,D8,D7,D6,D5,D4)-D10-D18</f>
        <v>9938019887.6100006</v>
      </c>
      <c r="E35" s="33">
        <f>SUM(E4:E34)-E14</f>
        <v>897</v>
      </c>
      <c r="F35" s="32">
        <f t="shared" ref="F35:G35" si="1">SUM(F4:F34)-F14</f>
        <v>42098585.199000001</v>
      </c>
      <c r="G35" s="32">
        <f t="shared" si="1"/>
        <v>630872.75199999916</v>
      </c>
      <c r="H35" s="21"/>
    </row>
    <row r="36" spans="3:8" s="9" customFormat="1" ht="13.8" x14ac:dyDescent="0.25">
      <c r="C36" s="34" t="s">
        <v>40</v>
      </c>
      <c r="D36" s="35"/>
      <c r="E36" s="36">
        <f>+E35-E18-E10</f>
        <v>433</v>
      </c>
      <c r="F36" s="35">
        <f t="shared" ref="F36:G36" si="2">+F35-F18-F10</f>
        <v>34098194.848999999</v>
      </c>
      <c r="G36" s="35">
        <f t="shared" si="2"/>
        <v>630872.75199999916</v>
      </c>
      <c r="H36" s="21"/>
    </row>
    <row r="37" spans="3:8" s="9" customFormat="1" ht="13.8" x14ac:dyDescent="0.25">
      <c r="C37" s="31"/>
      <c r="D37" s="32"/>
      <c r="E37" s="33"/>
      <c r="F37" s="32"/>
      <c r="G37" s="32"/>
      <c r="H37" s="21"/>
    </row>
    <row r="38" spans="3:8" s="9" customFormat="1" ht="13.8" x14ac:dyDescent="0.25">
      <c r="C38" s="15"/>
      <c r="D38" s="16"/>
      <c r="E38" s="17"/>
      <c r="F38" s="16"/>
      <c r="G38" s="16"/>
    </row>
    <row r="39" spans="3:8" s="41" customFormat="1" ht="13.2" x14ac:dyDescent="0.25">
      <c r="C39" s="37" t="s">
        <v>41</v>
      </c>
      <c r="D39" s="38">
        <f>SUM(D40:D46)</f>
        <v>7898464830.2600002</v>
      </c>
      <c r="E39" s="39">
        <f>SUM(E40:E46)</f>
        <v>3</v>
      </c>
      <c r="F39" s="40">
        <f t="shared" ref="F39:G39" si="3">SUM(F40:F46)</f>
        <v>4398.75</v>
      </c>
      <c r="G39" s="40">
        <f t="shared" si="3"/>
        <v>1466.25</v>
      </c>
    </row>
    <row r="40" spans="3:8" s="9" customFormat="1" ht="13.8" x14ac:dyDescent="0.25">
      <c r="C40" s="15" t="s">
        <v>42</v>
      </c>
      <c r="D40" s="19">
        <v>6912731041</v>
      </c>
      <c r="E40" s="20"/>
      <c r="F40" s="19"/>
      <c r="G40" s="19"/>
    </row>
    <row r="41" spans="3:8" s="9" customFormat="1" ht="13.8" x14ac:dyDescent="0.25">
      <c r="C41" s="29" t="s">
        <v>43</v>
      </c>
      <c r="D41" s="19">
        <f>+D33</f>
        <v>1000000</v>
      </c>
      <c r="E41" s="20"/>
      <c r="F41" s="19"/>
      <c r="G41" s="19"/>
    </row>
    <row r="42" spans="3:8" s="9" customFormat="1" ht="13.8" x14ac:dyDescent="0.25">
      <c r="C42" s="29" t="s">
        <v>44</v>
      </c>
      <c r="D42" s="19">
        <f>+D34</f>
        <v>2500000</v>
      </c>
      <c r="E42" s="20"/>
      <c r="F42" s="19"/>
      <c r="G42" s="19"/>
    </row>
    <row r="43" spans="3:8" s="9" customFormat="1" ht="13.8" x14ac:dyDescent="0.25">
      <c r="C43" s="29" t="s">
        <v>45</v>
      </c>
      <c r="D43" s="19">
        <f>+D17</f>
        <v>570460141.25999999</v>
      </c>
      <c r="E43" s="26">
        <v>3</v>
      </c>
      <c r="F43" s="27">
        <v>4398.75</v>
      </c>
      <c r="G43" s="27">
        <v>1466.25</v>
      </c>
    </row>
    <row r="44" spans="3:8" s="9" customFormat="1" ht="13.8" x14ac:dyDescent="0.25">
      <c r="C44" s="15" t="s">
        <v>46</v>
      </c>
      <c r="D44" s="19">
        <f>+D20</f>
        <v>324491936</v>
      </c>
      <c r="E44" s="20"/>
      <c r="F44" s="19"/>
      <c r="G44" s="19"/>
    </row>
    <row r="45" spans="3:8" s="9" customFormat="1" ht="13.8" x14ac:dyDescent="0.25">
      <c r="C45" s="15" t="s">
        <v>47</v>
      </c>
      <c r="D45" s="19">
        <f>+D21</f>
        <v>80548427</v>
      </c>
      <c r="E45" s="20"/>
      <c r="F45" s="19"/>
      <c r="G45" s="19"/>
    </row>
    <row r="46" spans="3:8" s="9" customFormat="1" ht="13.8" x14ac:dyDescent="0.25">
      <c r="C46" s="15" t="s">
        <v>48</v>
      </c>
      <c r="D46" s="19">
        <f>+D27</f>
        <v>6733285</v>
      </c>
      <c r="E46" s="20"/>
      <c r="F46" s="19"/>
      <c r="G46" s="19"/>
    </row>
    <row r="47" spans="3:8" s="9" customFormat="1" ht="13.8" x14ac:dyDescent="0.25">
      <c r="C47" s="15"/>
      <c r="D47" s="19"/>
      <c r="E47" s="20"/>
      <c r="F47" s="19"/>
      <c r="G47" s="19"/>
    </row>
    <row r="48" spans="3:8" s="9" customFormat="1" ht="13.8" x14ac:dyDescent="0.25">
      <c r="C48" s="42" t="s">
        <v>49</v>
      </c>
      <c r="D48" s="43">
        <f>SUM(D35,D39)</f>
        <v>17836484717.870003</v>
      </c>
      <c r="E48" s="44">
        <f t="shared" ref="E48:G48" si="4">SUM(E35,E39)</f>
        <v>900</v>
      </c>
      <c r="F48" s="43">
        <f t="shared" si="4"/>
        <v>42102983.949000001</v>
      </c>
      <c r="G48" s="43">
        <f t="shared" si="4"/>
        <v>632339.00199999916</v>
      </c>
    </row>
  </sheetData>
  <mergeCells count="1">
    <mergeCell ref="C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SARS COVER &amp; CLAIMS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Mathakha Manenzhe</dc:creator>
  <cp:lastModifiedBy>Mechel Mokgehle</cp:lastModifiedBy>
  <dcterms:created xsi:type="dcterms:W3CDTF">2022-12-02T21:37:02Z</dcterms:created>
  <dcterms:modified xsi:type="dcterms:W3CDTF">2022-12-09T14:54:33Z</dcterms:modified>
</cp:coreProperties>
</file>