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Z:\Shared Documents\PS DIRECTORY\FY 2023 - 2024\TENDERS 2023\Mechel Mokgehle\RFP 43-2023 - Travel Management\Tender pack\"/>
    </mc:Choice>
  </mc:AlternateContent>
  <xr:revisionPtr revIDLastSave="0" documentId="13_ncr:1_{F5F71A2B-AF60-479D-B71A-AC667A33C2C7}" xr6:coauthVersionLast="47" xr6:coauthVersionMax="47" xr10:uidLastSave="{00000000-0000-0000-0000-000000000000}"/>
  <bookViews>
    <workbookView xWindow="-108" yWindow="-108" windowWidth="23256" windowHeight="12456" xr2:uid="{00000000-000D-0000-FFFF-FFFF00000000}"/>
  </bookViews>
  <sheets>
    <sheet name="Pricing Template" sheetId="1" r:id="rId1"/>
    <sheet name="Comparison Evaluation" sheetId="6" state="hidden" r:id="rId2"/>
    <sheet name="Atlantis Corporate Travel" sheetId="7" state="hidden" r:id="rId3"/>
    <sheet name="Club Corporate" sheetId="8" state="hidden" r:id="rId4"/>
    <sheet name="FCM" sheetId="9" state="hidden" r:id="rId5"/>
    <sheet name="Rennies" sheetId="10" state="hidden" r:id="rId6"/>
    <sheet name="TAG" sheetId="11" state="hidden" r:id="rId7"/>
    <sheet name="Tourvest Travel " sheetId="12" state="hidden" r:id="rId8"/>
    <sheet name="TWF" sheetId="13" state="hidden" r:id="rId9"/>
    <sheet name="WingsNaledi Travel" sheetId="15" state="hidden" r:id="rId10"/>
    <sheet name="Sheet9" sheetId="14" state="hidden" r:id="rId11"/>
  </sheets>
  <externalReferences>
    <externalReference r:id="rId1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1" l="1"/>
  <c r="F34" i="1" s="1"/>
  <c r="G34" i="1" s="1"/>
  <c r="H34" i="1" s="1"/>
  <c r="I34" i="1" s="1"/>
  <c r="J34" i="1" s="1"/>
  <c r="E33" i="1"/>
  <c r="F33" i="1" s="1"/>
  <c r="G33" i="1" s="1"/>
  <c r="H33" i="1" s="1"/>
  <c r="I33" i="1" s="1"/>
  <c r="J33" i="1" s="1"/>
  <c r="E31" i="1"/>
  <c r="F31" i="1" s="1"/>
  <c r="G31" i="1" s="1"/>
  <c r="H31" i="1" s="1"/>
  <c r="I31" i="1" s="1"/>
  <c r="J31" i="1" s="1"/>
  <c r="E32" i="1"/>
  <c r="F32" i="1" s="1"/>
  <c r="G32" i="1" s="1"/>
  <c r="H32" i="1" s="1"/>
  <c r="I32" i="1" s="1"/>
  <c r="J32" i="1" s="1"/>
  <c r="E35" i="1"/>
  <c r="F35" i="1" s="1"/>
  <c r="G35" i="1" s="1"/>
  <c r="H35" i="1" s="1"/>
  <c r="I35" i="1" s="1"/>
  <c r="J35" i="1" s="1"/>
  <c r="G20" i="6" l="1"/>
  <c r="F42" i="15"/>
  <c r="D36" i="15"/>
  <c r="E35" i="15"/>
  <c r="F35" i="15" s="1"/>
  <c r="G35" i="15" s="1"/>
  <c r="H35" i="15" s="1"/>
  <c r="I35" i="15" s="1"/>
  <c r="J35" i="15" s="1"/>
  <c r="E34" i="15"/>
  <c r="F34" i="15" s="1"/>
  <c r="G34" i="15" s="1"/>
  <c r="H34" i="15" s="1"/>
  <c r="I34" i="15" s="1"/>
  <c r="J34" i="15" s="1"/>
  <c r="E33" i="15"/>
  <c r="F33" i="15" s="1"/>
  <c r="G33" i="15" s="1"/>
  <c r="H33" i="15" s="1"/>
  <c r="I33" i="15" s="1"/>
  <c r="J33" i="15" s="1"/>
  <c r="E32" i="15"/>
  <c r="F32" i="15" s="1"/>
  <c r="G32" i="15" s="1"/>
  <c r="H32" i="15" s="1"/>
  <c r="I32" i="15" s="1"/>
  <c r="J32" i="15" s="1"/>
  <c r="E31" i="15"/>
  <c r="F31" i="15" s="1"/>
  <c r="G17" i="6"/>
  <c r="G11" i="6"/>
  <c r="G16" i="6"/>
  <c r="G13" i="6"/>
  <c r="G19" i="6"/>
  <c r="G14" i="6"/>
  <c r="G15" i="6"/>
  <c r="G18" i="6"/>
  <c r="F42" i="13"/>
  <c r="D36" i="13"/>
  <c r="E35" i="13"/>
  <c r="F35" i="13" s="1"/>
  <c r="G35" i="13" s="1"/>
  <c r="H35" i="13" s="1"/>
  <c r="I35" i="13" s="1"/>
  <c r="J35" i="13" s="1"/>
  <c r="E34" i="13"/>
  <c r="F34" i="13" s="1"/>
  <c r="G34" i="13" s="1"/>
  <c r="H34" i="13" s="1"/>
  <c r="I34" i="13" s="1"/>
  <c r="J34" i="13" s="1"/>
  <c r="E33" i="13"/>
  <c r="F33" i="13" s="1"/>
  <c r="G33" i="13" s="1"/>
  <c r="H33" i="13" s="1"/>
  <c r="I33" i="13" s="1"/>
  <c r="J33" i="13" s="1"/>
  <c r="F32" i="13"/>
  <c r="G32" i="13" s="1"/>
  <c r="H32" i="13" s="1"/>
  <c r="I32" i="13" s="1"/>
  <c r="J32" i="13" s="1"/>
  <c r="E32" i="13"/>
  <c r="C32" i="13"/>
  <c r="E31" i="13"/>
  <c r="F31" i="13" s="1"/>
  <c r="C31" i="13"/>
  <c r="G31" i="15" l="1"/>
  <c r="F36" i="15"/>
  <c r="E36" i="15"/>
  <c r="F36" i="13"/>
  <c r="G31" i="13"/>
  <c r="E36" i="13"/>
  <c r="G36" i="15" l="1"/>
  <c r="H31" i="15"/>
  <c r="H31" i="13"/>
  <c r="G36" i="13"/>
  <c r="I31" i="15" l="1"/>
  <c r="H36" i="15"/>
  <c r="I31" i="13"/>
  <c r="H36" i="13"/>
  <c r="J31" i="15" l="1"/>
  <c r="J36" i="15" s="1"/>
  <c r="I36" i="15"/>
  <c r="J31" i="13"/>
  <c r="J36" i="13" s="1"/>
  <c r="I36" i="13"/>
  <c r="J37" i="13" s="1"/>
  <c r="J37" i="15" l="1"/>
  <c r="M33" i="12" l="1"/>
  <c r="F42" i="12"/>
  <c r="D36" i="12"/>
  <c r="E35" i="12"/>
  <c r="F35" i="12" s="1"/>
  <c r="G35" i="12" s="1"/>
  <c r="H35" i="12" s="1"/>
  <c r="I35" i="12" s="1"/>
  <c r="J35" i="12" s="1"/>
  <c r="E34" i="12"/>
  <c r="F34" i="12" s="1"/>
  <c r="G34" i="12" s="1"/>
  <c r="H34" i="12" s="1"/>
  <c r="I34" i="12" s="1"/>
  <c r="J34" i="12" s="1"/>
  <c r="E33" i="12"/>
  <c r="F33" i="12" s="1"/>
  <c r="G33" i="12" s="1"/>
  <c r="H33" i="12" s="1"/>
  <c r="I33" i="12" s="1"/>
  <c r="J33" i="12" s="1"/>
  <c r="E32" i="12"/>
  <c r="F32" i="12" s="1"/>
  <c r="G32" i="12" s="1"/>
  <c r="H32" i="12" s="1"/>
  <c r="I32" i="12" s="1"/>
  <c r="J32" i="12" s="1"/>
  <c r="E31" i="12"/>
  <c r="F31" i="12" s="1"/>
  <c r="M33" i="11"/>
  <c r="F42" i="11"/>
  <c r="D36" i="11"/>
  <c r="E35" i="11"/>
  <c r="F35" i="11" s="1"/>
  <c r="G35" i="11" s="1"/>
  <c r="H35" i="11" s="1"/>
  <c r="I35" i="11" s="1"/>
  <c r="J35" i="11" s="1"/>
  <c r="E34" i="11"/>
  <c r="F34" i="11" s="1"/>
  <c r="G34" i="11" s="1"/>
  <c r="H34" i="11" s="1"/>
  <c r="I34" i="11" s="1"/>
  <c r="J34" i="11" s="1"/>
  <c r="E33" i="11"/>
  <c r="F33" i="11" s="1"/>
  <c r="G33" i="11" s="1"/>
  <c r="H33" i="11" s="1"/>
  <c r="I33" i="11" s="1"/>
  <c r="J33" i="11" s="1"/>
  <c r="E32" i="11"/>
  <c r="F32" i="11" s="1"/>
  <c r="G32" i="11" s="1"/>
  <c r="H32" i="11" s="1"/>
  <c r="I32" i="11" s="1"/>
  <c r="J32" i="11" s="1"/>
  <c r="E31" i="11"/>
  <c r="F31" i="11" s="1"/>
  <c r="M33" i="10"/>
  <c r="F42" i="10"/>
  <c r="D36" i="10"/>
  <c r="E35" i="10"/>
  <c r="F35" i="10" s="1"/>
  <c r="G35" i="10" s="1"/>
  <c r="H35" i="10" s="1"/>
  <c r="I35" i="10" s="1"/>
  <c r="J35" i="10" s="1"/>
  <c r="F34" i="10"/>
  <c r="G34" i="10" s="1"/>
  <c r="H34" i="10" s="1"/>
  <c r="I34" i="10" s="1"/>
  <c r="J34" i="10" s="1"/>
  <c r="E34" i="10"/>
  <c r="E33" i="10"/>
  <c r="F33" i="10" s="1"/>
  <c r="G33" i="10" s="1"/>
  <c r="H33" i="10" s="1"/>
  <c r="I33" i="10" s="1"/>
  <c r="J33" i="10" s="1"/>
  <c r="E32" i="10"/>
  <c r="F32" i="10" s="1"/>
  <c r="G32" i="10" s="1"/>
  <c r="H32" i="10" s="1"/>
  <c r="I32" i="10" s="1"/>
  <c r="J32" i="10" s="1"/>
  <c r="E31" i="10"/>
  <c r="F31" i="10" s="1"/>
  <c r="F42" i="9"/>
  <c r="D36" i="9"/>
  <c r="E35" i="9"/>
  <c r="F35" i="9" s="1"/>
  <c r="G35" i="9" s="1"/>
  <c r="H35" i="9" s="1"/>
  <c r="I35" i="9" s="1"/>
  <c r="J35" i="9" s="1"/>
  <c r="E34" i="9"/>
  <c r="F34" i="9" s="1"/>
  <c r="G34" i="9" s="1"/>
  <c r="H34" i="9" s="1"/>
  <c r="I34" i="9" s="1"/>
  <c r="J34" i="9" s="1"/>
  <c r="E33" i="9"/>
  <c r="F33" i="9" s="1"/>
  <c r="G33" i="9" s="1"/>
  <c r="H33" i="9" s="1"/>
  <c r="I33" i="9" s="1"/>
  <c r="J33" i="9" s="1"/>
  <c r="E32" i="9"/>
  <c r="F32" i="9" s="1"/>
  <c r="G32" i="9" s="1"/>
  <c r="H32" i="9" s="1"/>
  <c r="I32" i="9" s="1"/>
  <c r="J32" i="9" s="1"/>
  <c r="E31" i="9"/>
  <c r="F42" i="8"/>
  <c r="D36" i="8"/>
  <c r="M34" i="8" s="1"/>
  <c r="E35" i="8"/>
  <c r="F35" i="8" s="1"/>
  <c r="G35" i="8" s="1"/>
  <c r="H35" i="8" s="1"/>
  <c r="I35" i="8" s="1"/>
  <c r="J35" i="8" s="1"/>
  <c r="E34" i="8"/>
  <c r="F34" i="8" s="1"/>
  <c r="G34" i="8" s="1"/>
  <c r="H34" i="8" s="1"/>
  <c r="I34" i="8" s="1"/>
  <c r="J34" i="8" s="1"/>
  <c r="E33" i="8"/>
  <c r="F33" i="8" s="1"/>
  <c r="G33" i="8" s="1"/>
  <c r="H33" i="8" s="1"/>
  <c r="I33" i="8" s="1"/>
  <c r="J33" i="8" s="1"/>
  <c r="E32" i="8"/>
  <c r="F32" i="8" s="1"/>
  <c r="G32" i="8" s="1"/>
  <c r="H32" i="8" s="1"/>
  <c r="I32" i="8" s="1"/>
  <c r="J32" i="8" s="1"/>
  <c r="E31" i="8"/>
  <c r="F31" i="8" s="1"/>
  <c r="E31" i="7"/>
  <c r="F31" i="7" s="1"/>
  <c r="G31" i="7" s="1"/>
  <c r="F42" i="7"/>
  <c r="D36" i="7"/>
  <c r="E35" i="7"/>
  <c r="F35" i="7" s="1"/>
  <c r="G35" i="7" s="1"/>
  <c r="H35" i="7" s="1"/>
  <c r="I35" i="7" s="1"/>
  <c r="J35" i="7" s="1"/>
  <c r="E34" i="7"/>
  <c r="F34" i="7" s="1"/>
  <c r="G34" i="7" s="1"/>
  <c r="H34" i="7" s="1"/>
  <c r="I34" i="7" s="1"/>
  <c r="J34" i="7" s="1"/>
  <c r="E33" i="7"/>
  <c r="F33" i="7" s="1"/>
  <c r="G33" i="7" s="1"/>
  <c r="H33" i="7" s="1"/>
  <c r="I33" i="7" s="1"/>
  <c r="J33" i="7" s="1"/>
  <c r="E32" i="7"/>
  <c r="F32" i="7" s="1"/>
  <c r="G32" i="7" s="1"/>
  <c r="H32" i="7" s="1"/>
  <c r="I32" i="7" s="1"/>
  <c r="J32" i="7" s="1"/>
  <c r="G12" i="6"/>
  <c r="G31" i="12" l="1"/>
  <c r="F36" i="12"/>
  <c r="E36" i="12"/>
  <c r="G31" i="11"/>
  <c r="F36" i="11"/>
  <c r="E36" i="11"/>
  <c r="E36" i="10"/>
  <c r="G31" i="10"/>
  <c r="F36" i="10"/>
  <c r="E36" i="9"/>
  <c r="F31" i="9"/>
  <c r="F36" i="9" s="1"/>
  <c r="G31" i="8"/>
  <c r="F36" i="8"/>
  <c r="E36" i="8"/>
  <c r="H31" i="7"/>
  <c r="G36" i="7"/>
  <c r="E36" i="7"/>
  <c r="F36" i="7"/>
  <c r="H31" i="12" l="1"/>
  <c r="G36" i="12"/>
  <c r="H31" i="11"/>
  <c r="G36" i="11"/>
  <c r="H31" i="10"/>
  <c r="G36" i="10"/>
  <c r="G31" i="9"/>
  <c r="H31" i="9" s="1"/>
  <c r="H31" i="8"/>
  <c r="G36" i="8"/>
  <c r="H36" i="7"/>
  <c r="I31" i="7"/>
  <c r="I31" i="12" l="1"/>
  <c r="H36" i="12"/>
  <c r="I31" i="11"/>
  <c r="H36" i="11"/>
  <c r="I31" i="10"/>
  <c r="H36" i="10"/>
  <c r="G36" i="9"/>
  <c r="H36" i="9"/>
  <c r="I31" i="9"/>
  <c r="I31" i="8"/>
  <c r="H36" i="8"/>
  <c r="I36" i="7"/>
  <c r="J31" i="7"/>
  <c r="J36" i="7" s="1"/>
  <c r="D37" i="1"/>
  <c r="E30" i="1"/>
  <c r="F30" i="1" l="1"/>
  <c r="F37" i="1" s="1"/>
  <c r="E37" i="1"/>
  <c r="J31" i="12"/>
  <c r="J36" i="12" s="1"/>
  <c r="I36" i="12"/>
  <c r="J31" i="11"/>
  <c r="J36" i="11" s="1"/>
  <c r="I36" i="11"/>
  <c r="J31" i="10"/>
  <c r="J36" i="10" s="1"/>
  <c r="I36" i="10"/>
  <c r="I36" i="9"/>
  <c r="J31" i="9"/>
  <c r="J36" i="9" s="1"/>
  <c r="J31" i="8"/>
  <c r="J36" i="8" s="1"/>
  <c r="I36" i="8"/>
  <c r="J37" i="7"/>
  <c r="J37" i="12" l="1"/>
  <c r="J37" i="11"/>
  <c r="J37" i="10"/>
  <c r="J37" i="9"/>
  <c r="J37" i="8"/>
  <c r="G30" i="1"/>
  <c r="H30" i="1" l="1"/>
  <c r="I30" i="1" s="1"/>
  <c r="I37" i="1" s="1"/>
  <c r="J30" i="1" l="1"/>
  <c r="J37" i="1" s="1"/>
  <c r="G37" i="1"/>
  <c r="H37" i="1"/>
  <c r="J38" i="1" l="1"/>
</calcChain>
</file>

<file path=xl/sharedStrings.xml><?xml version="1.0" encoding="utf-8"?>
<sst xmlns="http://schemas.openxmlformats.org/spreadsheetml/2006/main" count="528" uniqueCount="107">
  <si>
    <t>SARS RFP Number</t>
  </si>
  <si>
    <t>RFP Name</t>
  </si>
  <si>
    <t>Bidder Name</t>
  </si>
  <si>
    <t>Item #</t>
  </si>
  <si>
    <t>Description</t>
  </si>
  <si>
    <t>Fixed costs (Management Fees)</t>
  </si>
  <si>
    <t>TOTAL FIXED COSTS</t>
  </si>
  <si>
    <t>Variable Cost</t>
  </si>
  <si>
    <t>After-Hours Call Centre (17h00 - 07h30 Weekdays, 24 hrs Weekends &amp; Public Holidays)</t>
  </si>
  <si>
    <t>TOTAL PRICE 
(YEAR 3)</t>
  </si>
  <si>
    <t>TOTAL PRICE 
(YEAR 2)</t>
  </si>
  <si>
    <t>TOTAL PRICE 
(YEAR 1)</t>
  </si>
  <si>
    <t>NOTES:</t>
  </si>
  <si>
    <t>PROVISION OF TRAVEL MANAGEMENT AND RELATED SERVICES</t>
  </si>
  <si>
    <t>Year 2</t>
  </si>
  <si>
    <t>Year 3</t>
  </si>
  <si>
    <t>Table 1 Annual Escalation</t>
  </si>
  <si>
    <t>Annual Percentage escalation</t>
  </si>
  <si>
    <t>Total Price
Incl. VAT</t>
  </si>
  <si>
    <t>Unit Price -per Transaction
Excl. VAT</t>
  </si>
  <si>
    <r>
      <t xml:space="preserve">1. Bidders are required to complete </t>
    </r>
    <r>
      <rPr>
        <b/>
        <u/>
        <sz val="12"/>
        <color theme="1"/>
        <rFont val="Calibri"/>
        <family val="2"/>
        <scheme val="minor"/>
      </rPr>
      <t>ONLY "GREEN" COLUMNS</t>
    </r>
  </si>
  <si>
    <t>Job Title</t>
  </si>
  <si>
    <t>Signature</t>
  </si>
  <si>
    <t>Date</t>
  </si>
  <si>
    <t>Company Representative</t>
  </si>
  <si>
    <t>Year 4</t>
  </si>
  <si>
    <t>Year 5</t>
  </si>
  <si>
    <t>TOTAL PRICE 
(YEAR 4)</t>
  </si>
  <si>
    <t>TOTAL PRICE 
(YEAR 5)</t>
  </si>
  <si>
    <t>TOTAL FIXED COSTS - 5 Years</t>
  </si>
  <si>
    <t>Operations Manager</t>
  </si>
  <si>
    <t>RFP29/2022</t>
  </si>
  <si>
    <t>4. SARS reserve the right to negotiate all quoted rates with the recommended Bidder post bid evaluations and/or prior to signing of the Contract and on an annual basis.</t>
  </si>
  <si>
    <t>13. Bidders are required to print, sign the pricing template and return it with the soft-copy(Excel version) as well.</t>
  </si>
  <si>
    <t>Junior Consultants</t>
  </si>
  <si>
    <t>Quantity</t>
  </si>
  <si>
    <t>Account Manager</t>
  </si>
  <si>
    <t>Admin Shared Services</t>
  </si>
  <si>
    <t>Senior Travel Consultants (VIP Services &amp; Complex)</t>
  </si>
  <si>
    <t>Table 3 - After Hours: Ad Hoc Cost per transaction (if applicable)</t>
  </si>
  <si>
    <t xml:space="preserve">2. Bidders must input unit prices excluding VAT in the "Green" column as be above; and the formulas will automatically update totals with Vat. </t>
  </si>
  <si>
    <r>
      <t xml:space="preserve">5. </t>
    </r>
    <r>
      <rPr>
        <b/>
        <u/>
        <sz val="12"/>
        <color theme="1"/>
        <rFont val="Calibri"/>
        <family val="2"/>
        <scheme val="minor"/>
      </rPr>
      <t>Table 2</t>
    </r>
    <r>
      <rPr>
        <sz val="12"/>
        <color theme="1"/>
        <rFont val="Calibri"/>
        <family val="2"/>
        <scheme val="minor"/>
      </rPr>
      <t xml:space="preserve"> - Bidders must note and take into account the SARS travel volumes as stipulated on point 2.2 of Main RFP Document when completing a price proposal and this should be an all inclusive costing. </t>
    </r>
  </si>
  <si>
    <t>3. Bidders are not allowed to change the format of this pricing template; any changes by the bidders may result in their bid being non-responsive.</t>
  </si>
  <si>
    <r>
      <t xml:space="preserve">6. </t>
    </r>
    <r>
      <rPr>
        <b/>
        <u/>
        <sz val="12"/>
        <rFont val="Calibri"/>
        <family val="2"/>
        <scheme val="minor"/>
      </rPr>
      <t>Table 2</t>
    </r>
    <r>
      <rPr>
        <sz val="12"/>
        <color theme="1"/>
        <rFont val="Calibri"/>
        <family val="2"/>
        <scheme val="minor"/>
      </rPr>
      <t xml:space="preserve">: Bidders are required to indicate the number of dedicated Consultants that they will be deploying to SARS account under "Quantity" below.  </t>
    </r>
  </si>
  <si>
    <t>7. Bidders must note that SARS will review the proposed management fee with the appointed Service Provider on an-on-going basis as outlined in the SLA based on actual travel volumes.</t>
  </si>
  <si>
    <r>
      <t xml:space="preserve">8. The fees </t>
    </r>
    <r>
      <rPr>
        <b/>
        <sz val="12"/>
        <color theme="1"/>
        <rFont val="Calibri"/>
        <family val="2"/>
        <scheme val="minor"/>
      </rPr>
      <t>MUST</t>
    </r>
    <r>
      <rPr>
        <sz val="12"/>
        <color theme="1"/>
        <rFont val="Calibri"/>
        <family val="2"/>
        <scheme val="minor"/>
      </rPr>
      <t xml:space="preserve"> be all inclusive and firm. No additional costs will be considered post award.</t>
    </r>
  </si>
  <si>
    <t>9. SARS has adopted a Fixed Management fee model and Bidders are required to quote as such; refer to Table 2 below.</t>
  </si>
  <si>
    <t xml:space="preserve">12. Bidders can provide comments, assumptions and any points of clarification on a separate letter as an Annexure to their pricing submission, this should be done in their company letterhead. </t>
  </si>
  <si>
    <r>
      <t xml:space="preserve">10. </t>
    </r>
    <r>
      <rPr>
        <b/>
        <u/>
        <sz val="12"/>
        <color theme="1"/>
        <rFont val="Calibri"/>
        <family val="2"/>
        <scheme val="minor"/>
      </rPr>
      <t>Table 1</t>
    </r>
    <r>
      <rPr>
        <sz val="12"/>
        <color theme="1"/>
        <rFont val="Calibri"/>
        <family val="2"/>
        <scheme val="minor"/>
      </rPr>
      <t>:  Bidders are required to indicate their proposed annual escalations and should be aligned to CPI.</t>
    </r>
  </si>
  <si>
    <r>
      <t xml:space="preserve">11. </t>
    </r>
    <r>
      <rPr>
        <b/>
        <u/>
        <sz val="12"/>
        <color theme="1"/>
        <rFont val="Calibri"/>
        <family val="2"/>
        <scheme val="minor"/>
      </rPr>
      <t>Table 3:</t>
    </r>
    <r>
      <rPr>
        <sz val="12"/>
        <color theme="1"/>
        <rFont val="Calibri"/>
        <family val="2"/>
        <scheme val="minor"/>
      </rPr>
      <t xml:space="preserve"> The costing requirements for After-Hours fee per transaction where applicable. This is an ad-hoc fee outside the fixed monthly management fee.</t>
    </r>
  </si>
  <si>
    <t>Table 2 - Fixed Management Fee Model</t>
  </si>
  <si>
    <t>Total Per Month
Incl. VAT</t>
  </si>
  <si>
    <t>Unit Price - Per month
Excl. VAT</t>
  </si>
  <si>
    <t>Tender Number</t>
  </si>
  <si>
    <t>Tender Name</t>
  </si>
  <si>
    <t xml:space="preserve">Final Scoring Points </t>
  </si>
  <si>
    <t>No</t>
  </si>
  <si>
    <t>Name of the Bidder</t>
  </si>
  <si>
    <t>FinancialOffer
(P)</t>
  </si>
  <si>
    <t>Comparative Offer 
(Pm) 
Lowest Quoted Price</t>
  </si>
  <si>
    <t>Points for Financial Offer</t>
  </si>
  <si>
    <t>Note:</t>
  </si>
  <si>
    <t xml:space="preserve">VDP Price Evaluator:  Bathabile Motloung </t>
  </si>
  <si>
    <t>VDP Price Reviewer: Thabang Thinane</t>
  </si>
  <si>
    <t xml:space="preserve">Date: </t>
  </si>
  <si>
    <t>Date:</t>
  </si>
  <si>
    <t>GRC Reviewer:</t>
  </si>
  <si>
    <t>RFP 29/2022</t>
  </si>
  <si>
    <t>APPOINTMENT OF A SERVICE PROVIDER FOR THE PROVISION OF TRAVEL MANAGEMENT AND RELATED SERVICES</t>
  </si>
  <si>
    <t xml:space="preserve">Mary Reynolds Agency </t>
  </si>
  <si>
    <t>XL Nexus Travel</t>
  </si>
  <si>
    <t xml:space="preserve">Sourcing Specialist:  Mechel   </t>
  </si>
  <si>
    <t>Antlantis Corporate Travel</t>
  </si>
  <si>
    <t xml:space="preserve">Club Corporate Travel </t>
  </si>
  <si>
    <t>Club Corporate</t>
  </si>
  <si>
    <t>FCM</t>
  </si>
  <si>
    <t>FCM Travel</t>
  </si>
  <si>
    <t>Rennies</t>
  </si>
  <si>
    <t>TAG</t>
  </si>
  <si>
    <t xml:space="preserve">Tourvest Travel </t>
  </si>
  <si>
    <t>Tourvest</t>
  </si>
  <si>
    <t>TRAVEL WITH FLAIR (PTY) LTD</t>
  </si>
  <si>
    <t>8. The fees MUST be all inclusive and firm. No additional costs will be considered post award.</t>
  </si>
  <si>
    <t>TWF</t>
  </si>
  <si>
    <t>Wings Naledi</t>
  </si>
  <si>
    <r>
      <rPr>
        <b/>
        <sz val="11"/>
        <color theme="1"/>
        <rFont val="Calibri"/>
        <family val="2"/>
      </rPr>
      <t>1. Besty Travel-</t>
    </r>
    <r>
      <rPr>
        <sz val="11"/>
        <color theme="1"/>
        <rFont val="Calibri"/>
        <family val="2"/>
      </rPr>
      <t xml:space="preserve"> pricing template was incorrectly completed </t>
    </r>
  </si>
  <si>
    <t xml:space="preserve">Note </t>
  </si>
  <si>
    <t xml:space="preserve">Head of Operations </t>
  </si>
  <si>
    <r>
      <t xml:space="preserve">7. The fees quoted </t>
    </r>
    <r>
      <rPr>
        <b/>
        <sz val="12"/>
        <color theme="1"/>
        <rFont val="Calibri"/>
        <family val="2"/>
        <scheme val="minor"/>
      </rPr>
      <t>MUST</t>
    </r>
    <r>
      <rPr>
        <sz val="12"/>
        <color theme="1"/>
        <rFont val="Calibri"/>
        <family val="2"/>
        <scheme val="minor"/>
      </rPr>
      <t xml:space="preserve"> be all inclusive and firm. No additional costs will be considered post award.</t>
    </r>
  </si>
  <si>
    <t>Table 1 - Annual Escalation</t>
  </si>
  <si>
    <t>Bidder's Representative</t>
  </si>
  <si>
    <t>RFP 43/2023</t>
  </si>
  <si>
    <r>
      <t xml:space="preserve">5. </t>
    </r>
    <r>
      <rPr>
        <b/>
        <u/>
        <sz val="12"/>
        <color theme="1"/>
        <rFont val="Calibri"/>
        <family val="2"/>
        <scheme val="minor"/>
      </rPr>
      <t>Table 2</t>
    </r>
    <r>
      <rPr>
        <sz val="12"/>
        <color theme="1"/>
        <rFont val="Calibri"/>
        <family val="2"/>
        <scheme val="minor"/>
      </rPr>
      <t xml:space="preserve">: Bidders must note and take into account the SARS travel volumes, as stipulated on paragraph 2.2 of the Main RFP Document, when completing a price proposal and this should be an all inclusive costing. </t>
    </r>
  </si>
  <si>
    <t>Annual percentage escalation</t>
  </si>
  <si>
    <t xml:space="preserve">10. Bidders can provide comments, assumptions and any points of clarification on a separate letter as an annexure to their price proposal, and this should be done on their company letterhead. </t>
  </si>
  <si>
    <t>12. Bidders are required to print and sign the pricing template, and return it with the soft-copy (Excel version) as well.</t>
  </si>
  <si>
    <r>
      <t xml:space="preserve">1. Bidders are required to </t>
    </r>
    <r>
      <rPr>
        <b/>
        <u/>
        <sz val="12"/>
        <color theme="1"/>
        <rFont val="Calibri"/>
        <family val="2"/>
        <scheme val="minor"/>
      </rPr>
      <t>ONLY</t>
    </r>
    <r>
      <rPr>
        <sz val="12"/>
        <color theme="1"/>
        <rFont val="Calibri"/>
        <family val="2"/>
        <scheme val="minor"/>
      </rPr>
      <t xml:space="preserve"> complete the </t>
    </r>
    <r>
      <rPr>
        <b/>
        <u/>
        <sz val="12"/>
        <color theme="1"/>
        <rFont val="Calibri"/>
        <family val="2"/>
        <scheme val="minor"/>
      </rPr>
      <t>"GREEN" COLUMN</t>
    </r>
    <r>
      <rPr>
        <sz val="12"/>
        <color theme="1"/>
        <rFont val="Calibri"/>
        <family val="2"/>
        <scheme val="minor"/>
      </rPr>
      <t>.</t>
    </r>
  </si>
  <si>
    <t xml:space="preserve">2. Bidders must input unit prices excluding VAT in the "Green" column, as above; and formulas will automatically update totals with VAT. </t>
  </si>
  <si>
    <t>8. SARS has adopted a Fixed Management Fee model and bidders are required to quote as such.  In this regard, refer to Table 2 below.</t>
  </si>
  <si>
    <r>
      <t xml:space="preserve">9. </t>
    </r>
    <r>
      <rPr>
        <b/>
        <u/>
        <sz val="12"/>
        <rFont val="Calibri"/>
        <family val="2"/>
        <scheme val="minor"/>
      </rPr>
      <t>Table 1</t>
    </r>
    <r>
      <rPr>
        <sz val="12"/>
        <rFont val="Calibri"/>
        <family val="2"/>
        <scheme val="minor"/>
      </rPr>
      <t xml:space="preserve">:  Bidders are required to indicate their proposed annual escalation percentages, which should be aligned to the Consumer Price Index (CPI). The annual escalation percentage will be applied on the latest reviewed management fee. The reviewed management fee must not exceed the initial proposed management fee. </t>
    </r>
  </si>
  <si>
    <t xml:space="preserve">Senior consultants </t>
  </si>
  <si>
    <r>
      <t>Admin Shared Services including After-Hours Call Centre (</t>
    </r>
    <r>
      <rPr>
        <b/>
        <sz val="10"/>
        <color theme="1"/>
        <rFont val="Calibri"/>
        <family val="2"/>
        <scheme val="minor"/>
      </rPr>
      <t>refer to note 11 above</t>
    </r>
    <r>
      <rPr>
        <sz val="10"/>
        <color theme="1"/>
        <rFont val="Calibri"/>
        <family val="2"/>
        <scheme val="minor"/>
      </rPr>
      <t>)</t>
    </r>
  </si>
  <si>
    <t xml:space="preserve">11. Bidders must provide a fixed monthly fee for admin shared services on cell D35. Bidders must also provide the cost breakdown (list of cost elements) of the fixed admin shared services' charge including after-hours call centre fees, on a separate letter as an annexure to their price proposal, and this should be done on their company letterhead. </t>
  </si>
  <si>
    <t xml:space="preserve">            The above quantities must not be altered (refer to note 3 above)</t>
  </si>
  <si>
    <t xml:space="preserve">6. Bidders must note that SARS will review the proposed management fee with the appointed Service Provider on a quarterly basis based on actual travel volumes. The annual escalation percentage will be applied on the latest reviewed management fee. The reviewed management fee will at no point exceed the initial proposed management fee. </t>
  </si>
  <si>
    <t>3. Bidders are not allowed to change the format of this pricing template; any changes by bidders may lead to a bidder scoring zero for the pricing evaluation or disqualification of the bidder</t>
  </si>
  <si>
    <t>4. The Bidders pricing is to remain firm for 180 days from the closing date of this tender; SARS reserves the right to negotiate all quoted rates with the recommended Bidder post bid evaluations and/or prior to signing the Services Agreement and on an annual basis.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</si>
</sst>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quot;R&quot;\ #,##0.00;&quot;R&quot;\ \-#,##0.00"/>
    <numFmt numFmtId="44" formatCode="_ &quot;R&quot;\ * #,##0.00_ ;_ &quot;R&quot;\ * \-#,##0.00_ ;_ &quot;R&quot;\ * &quot;-&quot;??_ ;_ @_ "/>
    <numFmt numFmtId="43" formatCode="_ * #,##0.00_ ;_ * \-#,##0.00_ ;_ * &quot;-&quot;??_ ;_ @_ "/>
    <numFmt numFmtId="164" formatCode="_ * #,##0_ ;_ * \-#,##0_ ;_ * &quot;-&quot;??_ ;_ @_ "/>
    <numFmt numFmtId="165" formatCode="[$-F800]dddd\,\ mmmm\ dd\,\ yyyy"/>
    <numFmt numFmtId="166" formatCode="&quot;R&quot;\ #,##0.00"/>
  </numFmts>
  <fonts count="4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sz val="14"/>
      <name val="Arial"/>
      <family val="2"/>
    </font>
    <font>
      <sz val="12"/>
      <name val="Arial"/>
      <family val="2"/>
    </font>
    <font>
      <sz val="12"/>
      <color theme="1"/>
      <name val="Calibri"/>
      <family val="2"/>
      <scheme val="minor"/>
    </font>
    <font>
      <sz val="10"/>
      <color theme="1"/>
      <name val="Calibri"/>
      <family val="2"/>
      <scheme val="minor"/>
    </font>
    <font>
      <sz val="10"/>
      <name val="Calibri"/>
      <family val="2"/>
      <scheme val="minor"/>
    </font>
    <font>
      <b/>
      <sz val="12"/>
      <name val="Calibri"/>
      <family val="2"/>
      <scheme val="minor"/>
    </font>
    <font>
      <sz val="16"/>
      <name val="Calibri"/>
      <family val="2"/>
      <scheme val="minor"/>
    </font>
    <font>
      <sz val="14"/>
      <name val="Calibri"/>
      <family val="2"/>
      <scheme val="minor"/>
    </font>
    <font>
      <b/>
      <sz val="14"/>
      <name val="Calibri"/>
      <family val="2"/>
      <scheme val="minor"/>
    </font>
    <font>
      <sz val="12"/>
      <name val="Calibri"/>
      <family val="2"/>
      <scheme val="minor"/>
    </font>
    <font>
      <sz val="10"/>
      <color indexed="9"/>
      <name val="Calibri"/>
      <family val="2"/>
      <scheme val="minor"/>
    </font>
    <font>
      <b/>
      <sz val="10"/>
      <name val="Calibri"/>
      <family val="2"/>
      <scheme val="minor"/>
    </font>
    <font>
      <b/>
      <sz val="10"/>
      <color indexed="8"/>
      <name val="Calibri"/>
      <family val="2"/>
      <scheme val="minor"/>
    </font>
    <font>
      <b/>
      <sz val="12"/>
      <color indexed="8"/>
      <name val="Calibri"/>
      <family val="2"/>
      <scheme val="minor"/>
    </font>
    <font>
      <b/>
      <sz val="14"/>
      <color theme="1"/>
      <name val="Calibri"/>
      <family val="2"/>
      <scheme val="minor"/>
    </font>
    <font>
      <b/>
      <sz val="12"/>
      <color theme="1"/>
      <name val="Calibri"/>
      <family val="2"/>
      <scheme val="minor"/>
    </font>
    <font>
      <b/>
      <u/>
      <sz val="14"/>
      <name val="Calibri"/>
      <family val="2"/>
      <scheme val="minor"/>
    </font>
    <font>
      <b/>
      <u/>
      <sz val="12"/>
      <color theme="1"/>
      <name val="Calibri"/>
      <family val="2"/>
      <scheme val="minor"/>
    </font>
    <font>
      <sz val="11"/>
      <name val="Calibri"/>
      <family val="2"/>
      <scheme val="minor"/>
    </font>
    <font>
      <sz val="11"/>
      <name val="Arial"/>
      <family val="2"/>
    </font>
    <font>
      <b/>
      <sz val="11"/>
      <name val="Calibri"/>
      <family val="2"/>
      <scheme val="minor"/>
    </font>
    <font>
      <b/>
      <sz val="12"/>
      <color theme="0"/>
      <name val="Calibri"/>
      <family val="2"/>
      <scheme val="minor"/>
    </font>
    <font>
      <b/>
      <u/>
      <sz val="12"/>
      <name val="Calibri"/>
      <family val="2"/>
      <scheme val="minor"/>
    </font>
    <font>
      <b/>
      <u/>
      <sz val="14"/>
      <color theme="1"/>
      <name val="Arial"/>
      <family val="2"/>
    </font>
    <font>
      <sz val="14"/>
      <color rgb="FF000000"/>
      <name val="Calibri"/>
      <family val="2"/>
    </font>
    <font>
      <b/>
      <sz val="14"/>
      <color theme="1"/>
      <name val="Calibri"/>
      <family val="2"/>
    </font>
    <font>
      <b/>
      <sz val="14"/>
      <color theme="1"/>
      <name val="Cordia New"/>
      <family val="2"/>
    </font>
    <font>
      <sz val="11"/>
      <color theme="1"/>
      <name val="Calibri"/>
      <family val="2"/>
    </font>
    <font>
      <b/>
      <sz val="28"/>
      <color rgb="FFFFFFFF"/>
      <name val="Calibri"/>
      <family val="2"/>
    </font>
    <font>
      <b/>
      <sz val="12"/>
      <color rgb="FF000000"/>
      <name val="Calibri"/>
      <family val="2"/>
    </font>
    <font>
      <sz val="12"/>
      <color rgb="FF000000"/>
      <name val="Calibri"/>
      <family val="2"/>
    </font>
    <font>
      <b/>
      <sz val="11"/>
      <color theme="1"/>
      <name val="Calibri"/>
      <family val="2"/>
    </font>
    <font>
      <b/>
      <sz val="12"/>
      <color theme="1"/>
      <name val="Calibri"/>
      <family val="2"/>
    </font>
    <font>
      <sz val="12"/>
      <color theme="1"/>
      <name val="Calibri"/>
      <family val="2"/>
    </font>
    <font>
      <b/>
      <sz val="10"/>
      <color rgb="FFFF0000"/>
      <name val="Calibri"/>
      <family val="2"/>
      <scheme val="minor"/>
    </font>
    <font>
      <b/>
      <sz val="10"/>
      <color theme="1"/>
      <name val="Calibri"/>
      <family val="2"/>
      <scheme val="minor"/>
    </font>
  </fonts>
  <fills count="10">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indexed="22"/>
        <bgColor indexed="64"/>
      </patternFill>
    </fill>
    <fill>
      <patternFill patternType="solid">
        <fgColor theme="9" tint="0.39997558519241921"/>
        <bgColor indexed="64"/>
      </patternFill>
    </fill>
    <fill>
      <patternFill patternType="solid">
        <fgColor rgb="FF92D050"/>
        <bgColor indexed="64"/>
      </patternFill>
    </fill>
    <fill>
      <patternFill patternType="solid">
        <fgColor rgb="FF16365C"/>
        <bgColor rgb="FF000000"/>
      </patternFill>
    </fill>
    <fill>
      <patternFill patternType="solid">
        <fgColor theme="4" tint="0.79998168889431442"/>
        <bgColor indexed="64"/>
      </patternFill>
    </fill>
    <fill>
      <patternFill patternType="solid">
        <fgColor rgb="FFFFFFFF"/>
        <bgColor rgb="FF000000"/>
      </patternFill>
    </fill>
  </fills>
  <borders count="48">
    <border>
      <left/>
      <right/>
      <top/>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auto="1"/>
      </bottom>
      <diagonal/>
    </border>
    <border>
      <left/>
      <right/>
      <top/>
      <bottom style="medium">
        <color auto="1"/>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auto="1"/>
      </left>
      <right style="thin">
        <color indexed="64"/>
      </right>
      <top style="thin">
        <color indexed="64"/>
      </top>
      <bottom style="thin">
        <color indexed="64"/>
      </bottom>
      <diagonal/>
    </border>
    <border>
      <left style="thin">
        <color indexed="64"/>
      </left>
      <right style="medium">
        <color auto="1"/>
      </right>
      <top style="thin">
        <color indexed="64"/>
      </top>
      <bottom style="thin">
        <color indexed="64"/>
      </bottom>
      <diagonal/>
    </border>
    <border>
      <left style="medium">
        <color auto="1"/>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auto="1"/>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auto="1"/>
      </left>
      <right/>
      <top style="thin">
        <color indexed="64"/>
      </top>
      <bottom/>
      <diagonal/>
    </border>
    <border>
      <left/>
      <right/>
      <top style="thin">
        <color indexed="64"/>
      </top>
      <bottom/>
      <diagonal/>
    </border>
    <border>
      <left/>
      <right style="medium">
        <color auto="1"/>
      </right>
      <top style="thin">
        <color indexed="64"/>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165" fontId="4" fillId="0" borderId="0"/>
    <xf numFmtId="0" fontId="1" fillId="0" borderId="0"/>
    <xf numFmtId="0" fontId="1" fillId="0" borderId="0"/>
  </cellStyleXfs>
  <cellXfs count="306">
    <xf numFmtId="0" fontId="0" fillId="0" borderId="0" xfId="0"/>
    <xf numFmtId="0" fontId="0" fillId="0" borderId="10" xfId="0" applyBorder="1"/>
    <xf numFmtId="0" fontId="1" fillId="0" borderId="0" xfId="0" applyFont="1"/>
    <xf numFmtId="0" fontId="8" fillId="0" borderId="0" xfId="0" applyFont="1"/>
    <xf numFmtId="164" fontId="8" fillId="0" borderId="14" xfId="1" applyNumberFormat="1" applyFont="1" applyBorder="1" applyAlignment="1" applyProtection="1"/>
    <xf numFmtId="164" fontId="1" fillId="0" borderId="1" xfId="1" applyNumberFormat="1" applyFont="1" applyBorder="1" applyProtection="1"/>
    <xf numFmtId="0" fontId="1" fillId="0" borderId="2" xfId="0" applyFont="1" applyBorder="1"/>
    <xf numFmtId="164" fontId="1" fillId="0" borderId="2" xfId="1" applyNumberFormat="1" applyFont="1" applyBorder="1" applyProtection="1"/>
    <xf numFmtId="164" fontId="1" fillId="0" borderId="4" xfId="1" applyNumberFormat="1" applyFont="1" applyBorder="1" applyProtection="1"/>
    <xf numFmtId="164" fontId="1" fillId="0" borderId="0" xfId="1" applyNumberFormat="1" applyFont="1" applyBorder="1" applyProtection="1"/>
    <xf numFmtId="0" fontId="1" fillId="0" borderId="5" xfId="0" applyFont="1" applyBorder="1"/>
    <xf numFmtId="0" fontId="1" fillId="0" borderId="14" xfId="0" applyFont="1" applyBorder="1"/>
    <xf numFmtId="0" fontId="1" fillId="0" borderId="4" xfId="0" applyFont="1" applyBorder="1"/>
    <xf numFmtId="164" fontId="1" fillId="0" borderId="8" xfId="1" applyNumberFormat="1" applyFont="1" applyBorder="1" applyProtection="1"/>
    <xf numFmtId="0" fontId="1" fillId="0" borderId="10" xfId="0" applyFont="1" applyBorder="1"/>
    <xf numFmtId="164" fontId="1" fillId="0" borderId="10" xfId="1" applyNumberFormat="1" applyFont="1" applyBorder="1" applyProtection="1"/>
    <xf numFmtId="0" fontId="1" fillId="0" borderId="11" xfId="0" applyFont="1" applyBorder="1"/>
    <xf numFmtId="164" fontId="1" fillId="0" borderId="0" xfId="1" applyNumberFormat="1" applyFont="1" applyProtection="1"/>
    <xf numFmtId="164" fontId="9" fillId="0" borderId="4" xfId="1" applyNumberFormat="1" applyFont="1" applyBorder="1" applyProtection="1"/>
    <xf numFmtId="0" fontId="9" fillId="0" borderId="0" xfId="0" applyFont="1"/>
    <xf numFmtId="0" fontId="11" fillId="0" borderId="0" xfId="0" applyFont="1"/>
    <xf numFmtId="164" fontId="9" fillId="0" borderId="0" xfId="1" applyNumberFormat="1" applyFont="1" applyBorder="1" applyProtection="1"/>
    <xf numFmtId="164" fontId="12" fillId="0" borderId="4" xfId="1" applyNumberFormat="1" applyFont="1" applyBorder="1" applyProtection="1"/>
    <xf numFmtId="0" fontId="12" fillId="0" borderId="0" xfId="0" applyFont="1"/>
    <xf numFmtId="164" fontId="2" fillId="2" borderId="14" xfId="1" applyNumberFormat="1" applyFont="1" applyFill="1" applyBorder="1" applyAlignment="1" applyProtection="1">
      <alignment horizontal="center" vertical="center" wrapText="1"/>
    </xf>
    <xf numFmtId="0" fontId="2" fillId="2" borderId="6"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164" fontId="2" fillId="2" borderId="15" xfId="1" applyNumberFormat="1" applyFont="1" applyFill="1" applyBorder="1" applyAlignment="1" applyProtection="1">
      <alignment horizontal="center" vertical="center" wrapText="1"/>
    </xf>
    <xf numFmtId="0" fontId="2" fillId="3" borderId="0" xfId="0" applyFont="1" applyFill="1" applyAlignment="1">
      <alignment vertical="center"/>
    </xf>
    <xf numFmtId="164" fontId="15" fillId="0" borderId="14" xfId="1" applyNumberFormat="1" applyFont="1" applyBorder="1" applyAlignment="1" applyProtection="1"/>
    <xf numFmtId="0" fontId="16" fillId="4" borderId="6" xfId="0" applyFont="1" applyFill="1" applyBorder="1"/>
    <xf numFmtId="43" fontId="9" fillId="4" borderId="6" xfId="1" applyFont="1" applyFill="1" applyBorder="1" applyProtection="1"/>
    <xf numFmtId="43" fontId="9" fillId="4" borderId="7" xfId="1" applyFont="1" applyFill="1" applyBorder="1" applyProtection="1"/>
    <xf numFmtId="43" fontId="9" fillId="4" borderId="15" xfId="1" applyFont="1" applyFill="1" applyBorder="1" applyProtection="1"/>
    <xf numFmtId="0" fontId="0" fillId="0" borderId="0" xfId="0" applyAlignment="1">
      <alignment vertical="center"/>
    </xf>
    <xf numFmtId="0" fontId="19" fillId="0" borderId="0" xfId="3" applyFont="1" applyAlignment="1">
      <alignment vertical="top" wrapText="1"/>
    </xf>
    <xf numFmtId="165" fontId="5" fillId="0" borderId="0" xfId="4" applyFont="1" applyAlignment="1">
      <alignment vertical="top"/>
    </xf>
    <xf numFmtId="0" fontId="20" fillId="0" borderId="0" xfId="3" applyFont="1" applyAlignment="1">
      <alignment vertical="top" wrapText="1"/>
    </xf>
    <xf numFmtId="165" fontId="6" fillId="0" borderId="0" xfId="4" applyFont="1" applyAlignment="1">
      <alignment vertical="top"/>
    </xf>
    <xf numFmtId="7" fontId="1" fillId="5" borderId="6" xfId="2" applyNumberFormat="1" applyFont="1" applyFill="1" applyBorder="1" applyProtection="1">
      <protection locked="0"/>
    </xf>
    <xf numFmtId="0" fontId="21" fillId="0" borderId="0" xfId="0" applyFont="1"/>
    <xf numFmtId="165" fontId="5" fillId="0" borderId="4" xfId="4" applyFont="1" applyBorder="1" applyAlignment="1">
      <alignment vertical="top"/>
    </xf>
    <xf numFmtId="165" fontId="6" fillId="0" borderId="4" xfId="4" applyFont="1" applyBorder="1" applyAlignment="1">
      <alignment vertical="top"/>
    </xf>
    <xf numFmtId="0" fontId="2" fillId="2" borderId="15" xfId="0" applyFont="1" applyFill="1" applyBorder="1" applyAlignment="1">
      <alignment horizontal="center" vertical="center" wrapText="1"/>
    </xf>
    <xf numFmtId="2" fontId="1" fillId="0" borderId="4" xfId="3" applyNumberFormat="1" applyBorder="1" applyAlignment="1">
      <alignment horizontal="left" wrapText="1"/>
    </xf>
    <xf numFmtId="2" fontId="1" fillId="0" borderId="0" xfId="3" applyNumberFormat="1" applyAlignment="1">
      <alignment horizontal="left" wrapText="1"/>
    </xf>
    <xf numFmtId="0" fontId="3" fillId="0" borderId="0" xfId="3" applyFont="1" applyAlignment="1">
      <alignment vertical="top" wrapText="1"/>
    </xf>
    <xf numFmtId="0" fontId="23" fillId="0" borderId="0" xfId="0" applyFont="1"/>
    <xf numFmtId="165" fontId="24" fillId="0" borderId="0" xfId="4" applyFont="1" applyAlignment="1">
      <alignment vertical="top"/>
    </xf>
    <xf numFmtId="164" fontId="23" fillId="0" borderId="4" xfId="1" applyNumberFormat="1" applyFont="1" applyBorder="1" applyProtection="1"/>
    <xf numFmtId="164" fontId="23" fillId="0" borderId="0" xfId="1" applyNumberFormat="1" applyFont="1" applyBorder="1" applyProtection="1"/>
    <xf numFmtId="10" fontId="1" fillId="5" borderId="6" xfId="2" applyNumberFormat="1" applyFont="1" applyFill="1" applyBorder="1" applyProtection="1">
      <protection locked="0"/>
    </xf>
    <xf numFmtId="0" fontId="23" fillId="0" borderId="0" xfId="0" applyFont="1" applyAlignment="1">
      <alignment horizontal="left"/>
    </xf>
    <xf numFmtId="0" fontId="25" fillId="0" borderId="0" xfId="0" applyFont="1"/>
    <xf numFmtId="0" fontId="14" fillId="0" borderId="0" xfId="0" applyFont="1"/>
    <xf numFmtId="164" fontId="14" fillId="0" borderId="0" xfId="1" applyNumberFormat="1" applyFont="1" applyBorder="1" applyProtection="1"/>
    <xf numFmtId="0" fontId="26" fillId="2" borderId="6" xfId="0" applyFont="1" applyFill="1" applyBorder="1" applyAlignment="1">
      <alignment horizontal="center" vertical="center" wrapText="1"/>
    </xf>
    <xf numFmtId="0" fontId="23" fillId="0" borderId="5" xfId="0" applyFont="1" applyBorder="1"/>
    <xf numFmtId="0" fontId="0" fillId="0" borderId="5" xfId="0" applyBorder="1" applyAlignment="1">
      <alignment vertical="center"/>
    </xf>
    <xf numFmtId="44" fontId="8" fillId="0" borderId="7" xfId="2" applyFont="1" applyBorder="1" applyAlignment="1" applyProtection="1">
      <alignment horizontal="right"/>
      <protection hidden="1"/>
    </xf>
    <xf numFmtId="44" fontId="8" fillId="0" borderId="15" xfId="2" applyFont="1" applyBorder="1" applyAlignment="1" applyProtection="1">
      <alignment horizontal="right"/>
      <protection hidden="1"/>
    </xf>
    <xf numFmtId="44" fontId="17" fillId="4" borderId="15" xfId="2" applyFont="1" applyFill="1" applyBorder="1" applyAlignment="1" applyProtection="1">
      <alignment horizontal="right"/>
    </xf>
    <xf numFmtId="44" fontId="17" fillId="4" borderId="6" xfId="2" applyFont="1" applyFill="1" applyBorder="1" applyAlignment="1" applyProtection="1">
      <alignment horizontal="right"/>
    </xf>
    <xf numFmtId="0" fontId="9" fillId="3" borderId="6" xfId="0" applyFont="1" applyFill="1" applyBorder="1" applyAlignment="1">
      <alignment wrapText="1"/>
    </xf>
    <xf numFmtId="0" fontId="8" fillId="3" borderId="6" xfId="0" applyFont="1" applyFill="1" applyBorder="1" applyAlignment="1">
      <alignment wrapText="1"/>
    </xf>
    <xf numFmtId="0" fontId="8" fillId="6" borderId="6" xfId="0" applyFont="1" applyFill="1" applyBorder="1" applyAlignment="1">
      <alignment horizontal="center" wrapText="1"/>
    </xf>
    <xf numFmtId="0" fontId="9" fillId="3" borderId="6" xfId="0" applyFont="1" applyFill="1" applyBorder="1" applyAlignment="1">
      <alignment horizontal="center" wrapText="1"/>
    </xf>
    <xf numFmtId="0" fontId="8" fillId="3" borderId="6" xfId="0" applyFont="1" applyFill="1" applyBorder="1" applyAlignment="1">
      <alignment horizontal="center" wrapText="1"/>
    </xf>
    <xf numFmtId="44" fontId="1" fillId="0" borderId="6" xfId="2" applyFont="1" applyBorder="1" applyProtection="1">
      <protection hidden="1"/>
    </xf>
    <xf numFmtId="7" fontId="8" fillId="6" borderId="6" xfId="2" applyNumberFormat="1" applyFont="1" applyFill="1" applyBorder="1" applyAlignment="1" applyProtection="1">
      <alignment horizontal="right"/>
      <protection locked="0"/>
    </xf>
    <xf numFmtId="0" fontId="0" fillId="0" borderId="0" xfId="0" applyAlignment="1">
      <alignment horizontal="center"/>
    </xf>
    <xf numFmtId="0" fontId="1" fillId="0" borderId="25" xfId="0" applyFont="1" applyBorder="1"/>
    <xf numFmtId="44" fontId="18" fillId="4" borderId="29" xfId="2" applyFont="1" applyFill="1" applyBorder="1" applyAlignment="1" applyProtection="1">
      <alignment horizontal="right"/>
    </xf>
    <xf numFmtId="0" fontId="9" fillId="0" borderId="2" xfId="0" applyFont="1" applyBorder="1"/>
    <xf numFmtId="0" fontId="1" fillId="0" borderId="3" xfId="0" applyFont="1" applyBorder="1"/>
    <xf numFmtId="0" fontId="9" fillId="0" borderId="5" xfId="0" applyFont="1" applyBorder="1"/>
    <xf numFmtId="0" fontId="19" fillId="0" borderId="5" xfId="3" applyFont="1" applyBorder="1" applyAlignment="1">
      <alignment vertical="top" wrapText="1"/>
    </xf>
    <xf numFmtId="0" fontId="20" fillId="0" borderId="5" xfId="3" applyFont="1" applyBorder="1" applyAlignment="1">
      <alignment vertical="top" wrapText="1"/>
    </xf>
    <xf numFmtId="0" fontId="3" fillId="0" borderId="5" xfId="3" applyFont="1" applyBorder="1" applyAlignment="1">
      <alignment vertical="top" wrapText="1"/>
    </xf>
    <xf numFmtId="0" fontId="2" fillId="3" borderId="5" xfId="0" applyFont="1" applyFill="1" applyBorder="1" applyAlignment="1">
      <alignment vertical="center"/>
    </xf>
    <xf numFmtId="0" fontId="8" fillId="0" borderId="5" xfId="0" applyFont="1" applyBorder="1"/>
    <xf numFmtId="44" fontId="8" fillId="0" borderId="5" xfId="0" applyNumberFormat="1" applyFont="1" applyBorder="1"/>
    <xf numFmtId="0" fontId="29" fillId="0" borderId="0" xfId="5" applyFont="1"/>
    <xf numFmtId="0" fontId="30" fillId="0" borderId="20" xfId="5" applyFont="1" applyBorder="1"/>
    <xf numFmtId="0" fontId="32" fillId="0" borderId="0" xfId="5" applyFont="1"/>
    <xf numFmtId="0" fontId="30" fillId="0" borderId="23" xfId="5" applyFont="1" applyBorder="1"/>
    <xf numFmtId="0" fontId="35" fillId="0" borderId="14" xfId="5" applyFont="1" applyBorder="1" applyAlignment="1" applyProtection="1">
      <alignment horizontal="center" vertical="center" wrapText="1"/>
      <protection hidden="1"/>
    </xf>
    <xf numFmtId="0" fontId="35" fillId="0" borderId="6" xfId="5" applyFont="1" applyBorder="1" applyAlignment="1" applyProtection="1">
      <alignment horizontal="left" vertical="center" wrapText="1"/>
      <protection hidden="1"/>
    </xf>
    <xf numFmtId="166" fontId="35" fillId="0" borderId="6" xfId="5" applyNumberFormat="1" applyFont="1" applyBorder="1" applyAlignment="1" applyProtection="1">
      <alignment horizontal="right" vertical="center" wrapText="1"/>
      <protection hidden="1"/>
    </xf>
    <xf numFmtId="2" fontId="35" fillId="0" borderId="15" xfId="5" applyNumberFormat="1" applyFont="1" applyBorder="1" applyAlignment="1">
      <alignment horizontal="center"/>
    </xf>
    <xf numFmtId="166" fontId="35" fillId="0" borderId="6" xfId="5" applyNumberFormat="1" applyFont="1" applyBorder="1"/>
    <xf numFmtId="0" fontId="35" fillId="0" borderId="9" xfId="5" applyFont="1" applyBorder="1" applyAlignment="1" applyProtection="1">
      <alignment horizontal="left" vertical="center"/>
      <protection hidden="1"/>
    </xf>
    <xf numFmtId="0" fontId="35" fillId="0" borderId="0" xfId="5" applyFont="1" applyAlignment="1" applyProtection="1">
      <alignment horizontal="center" vertical="center"/>
      <protection hidden="1"/>
    </xf>
    <xf numFmtId="0" fontId="35" fillId="0" borderId="0" xfId="5" applyFont="1" applyAlignment="1" applyProtection="1">
      <alignment horizontal="left" vertical="center"/>
      <protection hidden="1"/>
    </xf>
    <xf numFmtId="166" fontId="35" fillId="0" borderId="0" xfId="5" applyNumberFormat="1" applyFont="1"/>
    <xf numFmtId="2" fontId="35" fillId="0" borderId="0" xfId="5" applyNumberFormat="1" applyFont="1" applyAlignment="1">
      <alignment horizontal="center"/>
    </xf>
    <xf numFmtId="0" fontId="36" fillId="0" borderId="0" xfId="5" applyFont="1" applyAlignment="1" applyProtection="1">
      <alignment horizontal="center" vertical="center" wrapText="1"/>
      <protection locked="0"/>
    </xf>
    <xf numFmtId="0" fontId="32" fillId="0" borderId="0" xfId="5" applyFont="1" applyProtection="1">
      <protection locked="0"/>
    </xf>
    <xf numFmtId="0" fontId="36" fillId="0" borderId="0" xfId="5" applyFont="1" applyProtection="1">
      <protection locked="0"/>
    </xf>
    <xf numFmtId="0" fontId="37" fillId="0" borderId="10" xfId="5" applyFont="1" applyBorder="1" applyAlignment="1" applyProtection="1">
      <alignment horizontal="left" wrapText="1"/>
      <protection locked="0"/>
    </xf>
    <xf numFmtId="0" fontId="37" fillId="3" borderId="0" xfId="5" applyFont="1" applyFill="1"/>
    <xf numFmtId="0" fontId="38" fillId="3" borderId="0" xfId="5" applyFont="1" applyFill="1"/>
    <xf numFmtId="0" fontId="35" fillId="9" borderId="0" xfId="5" applyFont="1" applyFill="1"/>
    <xf numFmtId="0" fontId="38" fillId="0" borderId="10" xfId="5" applyFont="1" applyBorder="1" applyAlignment="1" applyProtection="1">
      <alignment horizontal="center"/>
      <protection locked="0"/>
    </xf>
    <xf numFmtId="0" fontId="38" fillId="0" borderId="0" xfId="5" applyFont="1" applyAlignment="1" applyProtection="1">
      <alignment horizontal="center"/>
      <protection locked="0"/>
    </xf>
    <xf numFmtId="0" fontId="37" fillId="3" borderId="0" xfId="5" applyFont="1" applyFill="1" applyAlignment="1">
      <alignment wrapText="1"/>
    </xf>
    <xf numFmtId="2" fontId="35" fillId="0" borderId="24" xfId="5" applyNumberFormat="1" applyFont="1" applyBorder="1" applyAlignment="1">
      <alignment horizontal="center"/>
    </xf>
    <xf numFmtId="0" fontId="37" fillId="3" borderId="0" xfId="5" applyFont="1" applyFill="1" applyAlignment="1">
      <alignment horizontal="left" vertical="top"/>
    </xf>
    <xf numFmtId="0" fontId="35" fillId="0" borderId="6" xfId="5" applyFont="1" applyBorder="1" applyAlignment="1" applyProtection="1">
      <alignment horizontal="left" vertical="center"/>
      <protection hidden="1"/>
    </xf>
    <xf numFmtId="166" fontId="35" fillId="0" borderId="6" xfId="5" applyNumberFormat="1" applyFont="1" applyBorder="1" applyAlignment="1" applyProtection="1">
      <alignment vertical="center" wrapText="1"/>
      <protection hidden="1"/>
    </xf>
    <xf numFmtId="166" fontId="35" fillId="0" borderId="6" xfId="5" applyNumberFormat="1" applyFont="1" applyBorder="1" applyAlignment="1">
      <alignment horizontal="right"/>
    </xf>
    <xf numFmtId="0" fontId="35" fillId="0" borderId="20" xfId="5" applyFont="1" applyBorder="1" applyAlignment="1" applyProtection="1">
      <alignment horizontal="center" vertical="center" wrapText="1"/>
      <protection hidden="1"/>
    </xf>
    <xf numFmtId="2" fontId="35" fillId="0" borderId="22" xfId="5" applyNumberFormat="1" applyFont="1" applyBorder="1" applyAlignment="1">
      <alignment horizontal="center"/>
    </xf>
    <xf numFmtId="0" fontId="35" fillId="0" borderId="14" xfId="5" applyFont="1" applyBorder="1" applyAlignment="1" applyProtection="1">
      <alignment horizontal="center" vertical="center"/>
      <protection hidden="1"/>
    </xf>
    <xf numFmtId="166" fontId="35" fillId="0" borderId="9" xfId="5" applyNumberFormat="1" applyFont="1" applyBorder="1"/>
    <xf numFmtId="44" fontId="8" fillId="0" borderId="0" xfId="0" applyNumberFormat="1" applyFont="1"/>
    <xf numFmtId="0" fontId="32" fillId="0" borderId="37" xfId="5" applyFont="1" applyBorder="1" applyAlignment="1" applyProtection="1">
      <alignment wrapText="1"/>
      <protection locked="0"/>
    </xf>
    <xf numFmtId="0" fontId="34" fillId="8" borderId="38" xfId="5" applyFont="1" applyFill="1" applyBorder="1" applyAlignment="1" applyProtection="1">
      <alignment horizontal="center" vertical="center" wrapText="1"/>
      <protection hidden="1"/>
    </xf>
    <xf numFmtId="0" fontId="34" fillId="8" borderId="30" xfId="5" applyFont="1" applyFill="1" applyBorder="1" applyAlignment="1" applyProtection="1">
      <alignment horizontal="center" vertical="center" wrapText="1"/>
      <protection hidden="1"/>
    </xf>
    <xf numFmtId="0" fontId="34" fillId="8" borderId="31" xfId="5" applyFont="1" applyFill="1" applyBorder="1" applyAlignment="1" applyProtection="1">
      <alignment horizontal="center" vertical="center" wrapText="1"/>
      <protection hidden="1"/>
    </xf>
    <xf numFmtId="0" fontId="32" fillId="0" borderId="39" xfId="5" applyFont="1" applyBorder="1" applyAlignment="1" applyProtection="1">
      <alignment wrapText="1"/>
      <protection locked="0"/>
    </xf>
    <xf numFmtId="0" fontId="32" fillId="0" borderId="40" xfId="5" applyFont="1" applyBorder="1" applyAlignment="1" applyProtection="1">
      <alignment wrapText="1"/>
      <protection locked="0"/>
    </xf>
    <xf numFmtId="0" fontId="35" fillId="0" borderId="21" xfId="5" applyFont="1" applyBorder="1" applyAlignment="1" applyProtection="1">
      <alignment horizontal="left" vertical="center"/>
      <protection hidden="1"/>
    </xf>
    <xf numFmtId="166" fontId="35" fillId="0" borderId="21" xfId="5" applyNumberFormat="1" applyFont="1" applyBorder="1" applyAlignment="1" applyProtection="1">
      <alignment vertical="center" wrapText="1"/>
      <protection hidden="1"/>
    </xf>
    <xf numFmtId="166" fontId="35" fillId="0" borderId="21" xfId="5" applyNumberFormat="1" applyFont="1" applyBorder="1" applyAlignment="1">
      <alignment horizontal="right"/>
    </xf>
    <xf numFmtId="0" fontId="35" fillId="0" borderId="23" xfId="5" applyFont="1" applyBorder="1" applyAlignment="1" applyProtection="1">
      <alignment horizontal="center" vertical="center" wrapText="1"/>
      <protection hidden="1"/>
    </xf>
    <xf numFmtId="10" fontId="1" fillId="6" borderId="6" xfId="2" applyNumberFormat="1" applyFont="1" applyFill="1" applyBorder="1" applyProtection="1">
      <protection locked="0"/>
    </xf>
    <xf numFmtId="164" fontId="1" fillId="0" borderId="1" xfId="1" applyNumberFormat="1" applyFont="1" applyBorder="1" applyProtection="1">
      <protection hidden="1"/>
    </xf>
    <xf numFmtId="0" fontId="1" fillId="0" borderId="2" xfId="0" applyFont="1" applyBorder="1" applyProtection="1">
      <protection hidden="1"/>
    </xf>
    <xf numFmtId="164" fontId="1" fillId="0" borderId="2" xfId="1" applyNumberFormat="1" applyFont="1" applyBorder="1" applyProtection="1">
      <protection hidden="1"/>
    </xf>
    <xf numFmtId="0" fontId="9" fillId="0" borderId="2" xfId="0" applyFont="1" applyBorder="1" applyProtection="1">
      <protection hidden="1"/>
    </xf>
    <xf numFmtId="0" fontId="1" fillId="0" borderId="3" xfId="0" applyFont="1" applyBorder="1" applyProtection="1">
      <protection hidden="1"/>
    </xf>
    <xf numFmtId="0" fontId="1" fillId="0" borderId="0" xfId="0" applyFont="1" applyProtection="1">
      <protection hidden="1"/>
    </xf>
    <xf numFmtId="164" fontId="1" fillId="0" borderId="4" xfId="1" applyNumberFormat="1" applyFont="1" applyBorder="1" applyProtection="1">
      <protection hidden="1"/>
    </xf>
    <xf numFmtId="164" fontId="1" fillId="0" borderId="0" xfId="1" applyNumberFormat="1" applyFont="1" applyBorder="1" applyProtection="1">
      <protection hidden="1"/>
    </xf>
    <xf numFmtId="0" fontId="9" fillId="0" borderId="0" xfId="0" applyFont="1" applyProtection="1">
      <protection hidden="1"/>
    </xf>
    <xf numFmtId="0" fontId="1" fillId="0" borderId="5" xfId="0" applyFont="1" applyBorder="1" applyProtection="1">
      <protection hidden="1"/>
    </xf>
    <xf numFmtId="164" fontId="9" fillId="0" borderId="4" xfId="1" applyNumberFormat="1" applyFont="1" applyBorder="1" applyProtection="1">
      <protection hidden="1"/>
    </xf>
    <xf numFmtId="0" fontId="9" fillId="0" borderId="5" xfId="0" applyFont="1" applyBorder="1" applyProtection="1">
      <protection hidden="1"/>
    </xf>
    <xf numFmtId="0" fontId="11" fillId="0" borderId="0" xfId="0" applyFont="1" applyProtection="1">
      <protection hidden="1"/>
    </xf>
    <xf numFmtId="164" fontId="9" fillId="0" borderId="0" xfId="1" applyNumberFormat="1" applyFont="1" applyBorder="1" applyProtection="1">
      <protection hidden="1"/>
    </xf>
    <xf numFmtId="165" fontId="5" fillId="0" borderId="4" xfId="4" applyFont="1" applyBorder="1" applyAlignment="1" applyProtection="1">
      <alignment vertical="top"/>
      <protection hidden="1"/>
    </xf>
    <xf numFmtId="0" fontId="19" fillId="0" borderId="5" xfId="3" applyFont="1" applyBorder="1" applyAlignment="1" applyProtection="1">
      <alignment vertical="top" wrapText="1"/>
      <protection hidden="1"/>
    </xf>
    <xf numFmtId="0" fontId="19" fillId="0" borderId="0" xfId="3" applyFont="1" applyAlignment="1" applyProtection="1">
      <alignment vertical="top" wrapText="1"/>
      <protection hidden="1"/>
    </xf>
    <xf numFmtId="165" fontId="5" fillId="0" borderId="0" xfId="4" applyFont="1" applyAlignment="1" applyProtection="1">
      <alignment vertical="top"/>
      <protection hidden="1"/>
    </xf>
    <xf numFmtId="165" fontId="6" fillId="0" borderId="4" xfId="4" applyFont="1" applyBorder="1" applyAlignment="1" applyProtection="1">
      <alignment vertical="center"/>
      <protection hidden="1"/>
    </xf>
    <xf numFmtId="0" fontId="20" fillId="0" borderId="5" xfId="3" applyFont="1" applyBorder="1" applyAlignment="1" applyProtection="1">
      <alignment vertical="center" wrapText="1"/>
      <protection hidden="1"/>
    </xf>
    <xf numFmtId="0" fontId="20" fillId="0" borderId="0" xfId="3" applyFont="1" applyAlignment="1" applyProtection="1">
      <alignment vertical="center" wrapText="1"/>
      <protection hidden="1"/>
    </xf>
    <xf numFmtId="165" fontId="6" fillId="0" borderId="0" xfId="4" applyFont="1" applyAlignment="1" applyProtection="1">
      <alignment vertical="center"/>
      <protection hidden="1"/>
    </xf>
    <xf numFmtId="165" fontId="6" fillId="3" borderId="4" xfId="4" applyFont="1" applyFill="1" applyBorder="1" applyAlignment="1" applyProtection="1">
      <alignment vertical="center"/>
      <protection hidden="1"/>
    </xf>
    <xf numFmtId="2" fontId="1" fillId="0" borderId="4" xfId="3" applyNumberFormat="1" applyBorder="1" applyAlignment="1" applyProtection="1">
      <alignment horizontal="left" vertical="center" wrapText="1"/>
      <protection hidden="1"/>
    </xf>
    <xf numFmtId="2" fontId="1" fillId="0" borderId="0" xfId="3" applyNumberFormat="1" applyAlignment="1" applyProtection="1">
      <alignment horizontal="left" vertical="center" wrapText="1"/>
      <protection hidden="1"/>
    </xf>
    <xf numFmtId="0" fontId="3" fillId="0" borderId="0" xfId="3" applyFont="1" applyAlignment="1" applyProtection="1">
      <alignment vertical="center" wrapText="1"/>
      <protection hidden="1"/>
    </xf>
    <xf numFmtId="0" fontId="23" fillId="0" borderId="0" xfId="0" applyFont="1" applyAlignment="1" applyProtection="1">
      <alignment vertical="center"/>
      <protection hidden="1"/>
    </xf>
    <xf numFmtId="0" fontId="3" fillId="0" borderId="5" xfId="3" applyFont="1" applyBorder="1" applyAlignment="1" applyProtection="1">
      <alignment vertical="center" wrapText="1"/>
      <protection hidden="1"/>
    </xf>
    <xf numFmtId="165" fontId="24" fillId="0" borderId="0" xfId="4" applyFont="1" applyAlignment="1" applyProtection="1">
      <alignment vertical="center"/>
      <protection hidden="1"/>
    </xf>
    <xf numFmtId="164" fontId="23" fillId="0" borderId="4" xfId="1" applyNumberFormat="1" applyFont="1" applyBorder="1" applyProtection="1">
      <protection hidden="1"/>
    </xf>
    <xf numFmtId="0" fontId="21" fillId="0" borderId="0" xfId="0" applyFont="1" applyProtection="1">
      <protection hidden="1"/>
    </xf>
    <xf numFmtId="0" fontId="14" fillId="0" borderId="0" xfId="0" applyFont="1" applyProtection="1">
      <protection hidden="1"/>
    </xf>
    <xf numFmtId="164" fontId="14" fillId="0" borderId="0" xfId="1" applyNumberFormat="1" applyFont="1" applyBorder="1" applyProtection="1">
      <protection hidden="1"/>
    </xf>
    <xf numFmtId="0" fontId="23" fillId="0" borderId="0" xfId="0" applyFont="1" applyProtection="1">
      <protection hidden="1"/>
    </xf>
    <xf numFmtId="0" fontId="20" fillId="0" borderId="0" xfId="3" applyFont="1" applyAlignment="1" applyProtection="1">
      <alignment vertical="top" wrapText="1"/>
      <protection hidden="1"/>
    </xf>
    <xf numFmtId="0" fontId="23" fillId="0" borderId="5" xfId="0" applyFont="1" applyBorder="1" applyProtection="1">
      <protection hidden="1"/>
    </xf>
    <xf numFmtId="0" fontId="26" fillId="2" borderId="6" xfId="0" applyFont="1" applyFill="1" applyBorder="1" applyAlignment="1" applyProtection="1">
      <alignment horizontal="center" vertical="center" wrapText="1"/>
      <protection hidden="1"/>
    </xf>
    <xf numFmtId="0" fontId="1" fillId="0" borderId="14" xfId="0" applyFont="1" applyBorder="1" applyProtection="1">
      <protection hidden="1"/>
    </xf>
    <xf numFmtId="0" fontId="1" fillId="0" borderId="4" xfId="0" applyFont="1" applyBorder="1" applyProtection="1">
      <protection hidden="1"/>
    </xf>
    <xf numFmtId="0" fontId="23" fillId="0" borderId="0" xfId="0" applyFont="1" applyAlignment="1" applyProtection="1">
      <alignment horizontal="left"/>
      <protection hidden="1"/>
    </xf>
    <xf numFmtId="164" fontId="23" fillId="0" borderId="0" xfId="1" applyNumberFormat="1" applyFont="1" applyBorder="1" applyProtection="1">
      <protection hidden="1"/>
    </xf>
    <xf numFmtId="0" fontId="25" fillId="0" borderId="0" xfId="0" applyFont="1" applyProtection="1">
      <protection hidden="1"/>
    </xf>
    <xf numFmtId="164" fontId="2" fillId="2" borderId="14" xfId="1" applyNumberFormat="1" applyFont="1" applyFill="1" applyBorder="1" applyAlignment="1" applyProtection="1">
      <alignment horizontal="center" vertical="center" wrapText="1"/>
      <protection hidden="1"/>
    </xf>
    <xf numFmtId="0" fontId="2" fillId="2" borderId="6" xfId="0" applyFont="1" applyFill="1" applyBorder="1" applyAlignment="1" applyProtection="1">
      <alignment horizontal="center" vertical="center"/>
      <protection hidden="1"/>
    </xf>
    <xf numFmtId="0" fontId="2" fillId="2" borderId="6" xfId="0" applyFont="1" applyFill="1" applyBorder="1" applyAlignment="1" applyProtection="1">
      <alignment horizontal="center" vertical="center" wrapText="1"/>
      <protection hidden="1"/>
    </xf>
    <xf numFmtId="0" fontId="2" fillId="2" borderId="7" xfId="0" applyFont="1" applyFill="1" applyBorder="1" applyAlignment="1" applyProtection="1">
      <alignment horizontal="center" vertical="center" wrapText="1"/>
      <protection hidden="1"/>
    </xf>
    <xf numFmtId="164" fontId="2" fillId="2" borderId="15" xfId="1" applyNumberFormat="1" applyFont="1" applyFill="1" applyBorder="1" applyAlignment="1" applyProtection="1">
      <alignment horizontal="center" vertical="center" wrapText="1"/>
      <protection hidden="1"/>
    </xf>
    <xf numFmtId="0" fontId="2" fillId="3" borderId="5" xfId="0" applyFont="1" applyFill="1" applyBorder="1" applyAlignment="1" applyProtection="1">
      <alignment vertical="center"/>
      <protection hidden="1"/>
    </xf>
    <xf numFmtId="0" fontId="2" fillId="3" borderId="0" xfId="0" applyFont="1" applyFill="1" applyAlignment="1" applyProtection="1">
      <alignment vertical="center"/>
      <protection hidden="1"/>
    </xf>
    <xf numFmtId="164" fontId="15" fillId="0" borderId="14" xfId="1" applyNumberFormat="1" applyFont="1" applyBorder="1" applyAlignment="1" applyProtection="1">
      <protection hidden="1"/>
    </xf>
    <xf numFmtId="0" fontId="16" fillId="4" borderId="6" xfId="0" applyFont="1" applyFill="1" applyBorder="1" applyProtection="1">
      <protection hidden="1"/>
    </xf>
    <xf numFmtId="43" fontId="9" fillId="4" borderId="6" xfId="1" applyFont="1" applyFill="1" applyBorder="1" applyProtection="1">
      <protection hidden="1"/>
    </xf>
    <xf numFmtId="43" fontId="9" fillId="4" borderId="7" xfId="1" applyFont="1" applyFill="1" applyBorder="1" applyProtection="1">
      <protection hidden="1"/>
    </xf>
    <xf numFmtId="43" fontId="9" fillId="4" borderId="15" xfId="1" applyFont="1" applyFill="1" applyBorder="1" applyProtection="1">
      <protection hidden="1"/>
    </xf>
    <xf numFmtId="0" fontId="8" fillId="0" borderId="5" xfId="0" applyFont="1" applyBorder="1" applyProtection="1">
      <protection hidden="1"/>
    </xf>
    <xf numFmtId="0" fontId="8" fillId="0" borderId="0" xfId="0" applyFont="1" applyProtection="1">
      <protection hidden="1"/>
    </xf>
    <xf numFmtId="0" fontId="8" fillId="3" borderId="6" xfId="0" applyFont="1" applyFill="1" applyBorder="1" applyAlignment="1" applyProtection="1">
      <alignment wrapText="1"/>
      <protection hidden="1"/>
    </xf>
    <xf numFmtId="0" fontId="8" fillId="3" borderId="6" xfId="0" applyFont="1" applyFill="1" applyBorder="1" applyAlignment="1" applyProtection="1">
      <alignment horizontal="center" wrapText="1"/>
      <protection hidden="1"/>
    </xf>
    <xf numFmtId="44" fontId="8" fillId="0" borderId="5" xfId="0" applyNumberFormat="1" applyFont="1" applyBorder="1" applyProtection="1">
      <protection hidden="1"/>
    </xf>
    <xf numFmtId="0" fontId="9" fillId="3" borderId="6" xfId="0" applyFont="1" applyFill="1" applyBorder="1" applyAlignment="1" applyProtection="1">
      <alignment wrapText="1"/>
      <protection hidden="1"/>
    </xf>
    <xf numFmtId="0" fontId="9" fillId="3" borderId="6" xfId="0" applyFont="1" applyFill="1" applyBorder="1" applyAlignment="1" applyProtection="1">
      <alignment horizontal="center" wrapText="1"/>
      <protection hidden="1"/>
    </xf>
    <xf numFmtId="164" fontId="8" fillId="0" borderId="14" xfId="1" applyNumberFormat="1" applyFont="1" applyBorder="1" applyAlignment="1" applyProtection="1">
      <protection hidden="1"/>
    </xf>
    <xf numFmtId="44" fontId="17" fillId="4" borderId="6" xfId="2" applyFont="1" applyFill="1" applyBorder="1" applyAlignment="1" applyProtection="1">
      <alignment horizontal="right"/>
      <protection hidden="1"/>
    </xf>
    <xf numFmtId="44" fontId="17" fillId="4" borderId="15" xfId="2" applyFont="1" applyFill="1" applyBorder="1" applyAlignment="1" applyProtection="1">
      <alignment horizontal="right"/>
      <protection hidden="1"/>
    </xf>
    <xf numFmtId="0" fontId="1" fillId="0" borderId="25" xfId="0" applyFont="1" applyBorder="1" applyProtection="1">
      <protection hidden="1"/>
    </xf>
    <xf numFmtId="44" fontId="18" fillId="4" borderId="29" xfId="2" applyFont="1" applyFill="1" applyBorder="1" applyAlignment="1" applyProtection="1">
      <alignment horizontal="right"/>
      <protection hidden="1"/>
    </xf>
    <xf numFmtId="0" fontId="0" fillId="0" borderId="0" xfId="0" applyProtection="1">
      <protection hidden="1"/>
    </xf>
    <xf numFmtId="0" fontId="0" fillId="0" borderId="0" xfId="0" applyAlignment="1" applyProtection="1">
      <alignment horizontal="center"/>
      <protection hidden="1"/>
    </xf>
    <xf numFmtId="164" fontId="1" fillId="0" borderId="10" xfId="1" applyNumberFormat="1" applyFont="1" applyBorder="1" applyProtection="1">
      <protection hidden="1"/>
    </xf>
    <xf numFmtId="164" fontId="1" fillId="0" borderId="8" xfId="1" applyNumberFormat="1" applyFont="1" applyBorder="1" applyProtection="1">
      <protection hidden="1"/>
    </xf>
    <xf numFmtId="0" fontId="1" fillId="0" borderId="10" xfId="0" applyFont="1" applyBorder="1" applyProtection="1">
      <protection hidden="1"/>
    </xf>
    <xf numFmtId="0" fontId="1" fillId="0" borderId="11" xfId="0" applyFont="1" applyBorder="1" applyProtection="1">
      <protection hidden="1"/>
    </xf>
    <xf numFmtId="164" fontId="1" fillId="0" borderId="0" xfId="1" applyNumberFormat="1" applyFont="1" applyProtection="1">
      <protection hidden="1"/>
    </xf>
    <xf numFmtId="0" fontId="0" fillId="0" borderId="10" xfId="0" applyBorder="1" applyProtection="1">
      <protection locked="0"/>
    </xf>
    <xf numFmtId="0" fontId="1" fillId="0" borderId="0" xfId="0" applyFont="1" applyProtection="1">
      <protection locked="0"/>
    </xf>
    <xf numFmtId="164" fontId="1" fillId="0" borderId="0" xfId="1" applyNumberFormat="1" applyFont="1" applyBorder="1" applyProtection="1">
      <protection locked="0"/>
    </xf>
    <xf numFmtId="164" fontId="1" fillId="0" borderId="10" xfId="1" applyNumberFormat="1" applyFont="1" applyBorder="1" applyProtection="1">
      <protection locked="0"/>
    </xf>
    <xf numFmtId="0" fontId="0" fillId="0" borderId="0" xfId="0" applyProtection="1">
      <protection locked="0"/>
    </xf>
    <xf numFmtId="0" fontId="0" fillId="0" borderId="2" xfId="0" applyBorder="1" applyAlignment="1" applyProtection="1">
      <alignment horizontal="center"/>
      <protection hidden="1"/>
    </xf>
    <xf numFmtId="2" fontId="28" fillId="0" borderId="1" xfId="3" applyNumberFormat="1" applyFont="1" applyBorder="1" applyAlignment="1" applyProtection="1">
      <alignment horizontal="left"/>
      <protection hidden="1"/>
    </xf>
    <xf numFmtId="2" fontId="28" fillId="0" borderId="2" xfId="3" applyNumberFormat="1" applyFont="1" applyBorder="1" applyAlignment="1" applyProtection="1">
      <alignment horizontal="left"/>
      <protection hidden="1"/>
    </xf>
    <xf numFmtId="2" fontId="28" fillId="0" borderId="3" xfId="3" applyNumberFormat="1" applyFont="1" applyBorder="1" applyAlignment="1" applyProtection="1">
      <alignment horizontal="left"/>
      <protection hidden="1"/>
    </xf>
    <xf numFmtId="2" fontId="7" fillId="0" borderId="4" xfId="3" applyNumberFormat="1" applyFont="1" applyBorder="1" applyAlignment="1" applyProtection="1">
      <alignment horizontal="left" vertical="center" wrapText="1"/>
      <protection hidden="1"/>
    </xf>
    <xf numFmtId="2" fontId="7" fillId="0" borderId="0" xfId="3" applyNumberFormat="1" applyFont="1" applyAlignment="1" applyProtection="1">
      <alignment horizontal="left" vertical="center" wrapText="1"/>
      <protection hidden="1"/>
    </xf>
    <xf numFmtId="2" fontId="7" fillId="0" borderId="5" xfId="3" applyNumberFormat="1" applyFont="1" applyBorder="1" applyAlignment="1" applyProtection="1">
      <alignment horizontal="left" vertical="center" wrapText="1"/>
      <protection hidden="1"/>
    </xf>
    <xf numFmtId="0" fontId="13" fillId="0" borderId="20" xfId="0" applyFont="1" applyBorder="1" applyAlignment="1" applyProtection="1">
      <alignment horizontal="center"/>
      <protection hidden="1"/>
    </xf>
    <xf numFmtId="0" fontId="13" fillId="0" borderId="21" xfId="0" applyFont="1" applyBorder="1" applyAlignment="1" applyProtection="1">
      <alignment horizontal="center"/>
      <protection hidden="1"/>
    </xf>
    <xf numFmtId="0" fontId="13" fillId="0" borderId="14"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23" xfId="0" applyFont="1" applyBorder="1" applyAlignment="1" applyProtection="1">
      <alignment horizontal="center"/>
      <protection hidden="1"/>
    </xf>
    <xf numFmtId="0" fontId="13" fillId="0" borderId="9" xfId="0" applyFont="1" applyBorder="1" applyAlignment="1" applyProtection="1">
      <alignment horizontal="center"/>
      <protection hidden="1"/>
    </xf>
    <xf numFmtId="0" fontId="13" fillId="0" borderId="6" xfId="0" applyFont="1" applyBorder="1" applyAlignment="1" applyProtection="1">
      <alignment horizontal="center" wrapText="1"/>
      <protection hidden="1"/>
    </xf>
    <xf numFmtId="0" fontId="13" fillId="0" borderId="15" xfId="0" applyFont="1" applyBorder="1" applyAlignment="1" applyProtection="1">
      <alignment horizontal="center" wrapText="1"/>
      <protection hidden="1"/>
    </xf>
    <xf numFmtId="0" fontId="13" fillId="0" borderId="21" xfId="0" applyFont="1" applyBorder="1" applyAlignment="1" applyProtection="1">
      <alignment horizontal="center" wrapText="1"/>
      <protection hidden="1"/>
    </xf>
    <xf numFmtId="0" fontId="13" fillId="0" borderId="22" xfId="0" applyFont="1" applyBorder="1" applyAlignment="1" applyProtection="1">
      <alignment horizontal="center" wrapText="1"/>
      <protection hidden="1"/>
    </xf>
    <xf numFmtId="0" fontId="13" fillId="5" borderId="9" xfId="0" applyFont="1" applyFill="1" applyBorder="1" applyAlignment="1" applyProtection="1">
      <alignment horizontal="center" wrapText="1"/>
      <protection locked="0"/>
    </xf>
    <xf numFmtId="0" fontId="13" fillId="5" borderId="24" xfId="0" applyFont="1" applyFill="1" applyBorder="1" applyAlignment="1" applyProtection="1">
      <alignment horizontal="center" wrapText="1"/>
      <protection locked="0"/>
    </xf>
    <xf numFmtId="0" fontId="10" fillId="4" borderId="26" xfId="0" applyFont="1" applyFill="1" applyBorder="1" applyAlignment="1" applyProtection="1">
      <alignment horizontal="center"/>
      <protection hidden="1"/>
    </xf>
    <xf numFmtId="0" fontId="10" fillId="4" borderId="27" xfId="0" applyFont="1" applyFill="1" applyBorder="1" applyAlignment="1" applyProtection="1">
      <alignment horizontal="center"/>
      <protection hidden="1"/>
    </xf>
    <xf numFmtId="0" fontId="10" fillId="4" borderId="28" xfId="0" applyFont="1" applyFill="1" applyBorder="1" applyAlignment="1" applyProtection="1">
      <alignment horizontal="center"/>
      <protection hidden="1"/>
    </xf>
    <xf numFmtId="2" fontId="14" fillId="0" borderId="4" xfId="3" applyNumberFormat="1" applyFont="1" applyBorder="1" applyAlignment="1" applyProtection="1">
      <alignment horizontal="left" vertical="center" wrapText="1"/>
      <protection hidden="1"/>
    </xf>
    <xf numFmtId="2" fontId="14" fillId="0" borderId="0" xfId="3" applyNumberFormat="1" applyFont="1" applyAlignment="1" applyProtection="1">
      <alignment horizontal="left" vertical="center" wrapText="1"/>
      <protection hidden="1"/>
    </xf>
    <xf numFmtId="2" fontId="14" fillId="0" borderId="5" xfId="3" applyNumberFormat="1" applyFont="1" applyBorder="1" applyAlignment="1" applyProtection="1">
      <alignment horizontal="left" vertical="center" wrapText="1"/>
      <protection hidden="1"/>
    </xf>
    <xf numFmtId="0" fontId="39" fillId="3" borderId="45" xfId="0" applyFont="1" applyFill="1" applyBorder="1" applyAlignment="1" applyProtection="1">
      <alignment horizontal="left" wrapText="1"/>
      <protection hidden="1"/>
    </xf>
    <xf numFmtId="0" fontId="39" fillId="3" borderId="46" xfId="0" applyFont="1" applyFill="1" applyBorder="1" applyAlignment="1" applyProtection="1">
      <alignment horizontal="left" wrapText="1"/>
      <protection hidden="1"/>
    </xf>
    <xf numFmtId="0" fontId="39" fillId="3" borderId="47" xfId="0" applyFont="1" applyFill="1" applyBorder="1" applyAlignment="1" applyProtection="1">
      <alignment horizontal="left" wrapText="1"/>
      <protection hidden="1"/>
    </xf>
    <xf numFmtId="0" fontId="16" fillId="4" borderId="12" xfId="0" applyFont="1" applyFill="1" applyBorder="1" applyAlignment="1" applyProtection="1">
      <alignment horizontal="left"/>
      <protection hidden="1"/>
    </xf>
    <xf numFmtId="0" fontId="16" fillId="4" borderId="19" xfId="0" applyFont="1" applyFill="1" applyBorder="1" applyAlignment="1" applyProtection="1">
      <alignment horizontal="left"/>
      <protection hidden="1"/>
    </xf>
    <xf numFmtId="164" fontId="8" fillId="0" borderId="16" xfId="1" applyNumberFormat="1" applyFont="1" applyBorder="1" applyAlignment="1" applyProtection="1">
      <alignment horizontal="center" vertical="top"/>
      <protection hidden="1"/>
    </xf>
    <xf numFmtId="0" fontId="23" fillId="3" borderId="7" xfId="0" applyFont="1" applyFill="1" applyBorder="1" applyAlignment="1" applyProtection="1">
      <alignment horizontal="left"/>
      <protection hidden="1"/>
    </xf>
    <xf numFmtId="0" fontId="23" fillId="3" borderId="37" xfId="0" applyFont="1" applyFill="1" applyBorder="1" applyAlignment="1" applyProtection="1">
      <alignment horizontal="left"/>
      <protection hidden="1"/>
    </xf>
    <xf numFmtId="0" fontId="23" fillId="3" borderId="44" xfId="0" applyFont="1" applyFill="1" applyBorder="1" applyAlignment="1" applyProtection="1">
      <alignment horizontal="left"/>
      <protection hidden="1"/>
    </xf>
    <xf numFmtId="0" fontId="26" fillId="2" borderId="12" xfId="0" applyFont="1" applyFill="1" applyBorder="1" applyAlignment="1" applyProtection="1">
      <alignment horizontal="center" vertical="center"/>
      <protection hidden="1"/>
    </xf>
    <xf numFmtId="0" fontId="26" fillId="2" borderId="13" xfId="0" applyFont="1" applyFill="1" applyBorder="1" applyAlignment="1" applyProtection="1">
      <alignment horizontal="center" vertical="center"/>
      <protection hidden="1"/>
    </xf>
    <xf numFmtId="0" fontId="26" fillId="2" borderId="19" xfId="0" applyFont="1" applyFill="1" applyBorder="1" applyAlignment="1" applyProtection="1">
      <alignment horizontal="center" vertical="center"/>
      <protection hidden="1"/>
    </xf>
    <xf numFmtId="2" fontId="7" fillId="0" borderId="8" xfId="3" applyNumberFormat="1" applyFont="1" applyBorder="1" applyAlignment="1" applyProtection="1">
      <alignment horizontal="left" vertical="center" wrapText="1"/>
      <protection hidden="1"/>
    </xf>
    <xf numFmtId="2" fontId="7" fillId="0" borderId="10" xfId="3" applyNumberFormat="1" applyFont="1" applyBorder="1" applyAlignment="1" applyProtection="1">
      <alignment horizontal="left" vertical="center" wrapText="1"/>
      <protection hidden="1"/>
    </xf>
    <xf numFmtId="2" fontId="7" fillId="0" borderId="11" xfId="3" applyNumberFormat="1" applyFont="1" applyBorder="1" applyAlignment="1" applyProtection="1">
      <alignment horizontal="left" vertical="center" wrapText="1"/>
      <protection hidden="1"/>
    </xf>
    <xf numFmtId="0" fontId="8" fillId="3" borderId="7" xfId="0" applyFont="1" applyFill="1" applyBorder="1" applyAlignment="1" applyProtection="1">
      <alignment horizontal="left" wrapText="1"/>
      <protection hidden="1"/>
    </xf>
    <xf numFmtId="0" fontId="8" fillId="3" borderId="44" xfId="0" applyFont="1" applyFill="1" applyBorder="1" applyAlignment="1" applyProtection="1">
      <alignment horizontal="left" wrapText="1"/>
      <protection hidden="1"/>
    </xf>
    <xf numFmtId="0" fontId="37" fillId="3" borderId="2" xfId="5" applyFont="1" applyFill="1" applyBorder="1" applyAlignment="1">
      <alignment horizontal="left"/>
    </xf>
    <xf numFmtId="0" fontId="36" fillId="0" borderId="1" xfId="5" applyFont="1" applyBorder="1" applyAlignment="1" applyProtection="1">
      <alignment horizontal="center" vertical="center" wrapText="1"/>
      <protection locked="0"/>
    </xf>
    <xf numFmtId="0" fontId="36" fillId="0" borderId="4" xfId="5" applyFont="1" applyBorder="1" applyAlignment="1" applyProtection="1">
      <alignment horizontal="center" vertical="center" wrapText="1"/>
      <protection locked="0"/>
    </xf>
    <xf numFmtId="0" fontId="36" fillId="0" borderId="8" xfId="5" applyFont="1" applyBorder="1" applyAlignment="1" applyProtection="1">
      <alignment horizontal="center" vertical="center" wrapText="1"/>
      <protection locked="0"/>
    </xf>
    <xf numFmtId="0" fontId="32" fillId="0" borderId="39" xfId="5" applyFont="1" applyBorder="1" applyAlignment="1" applyProtection="1">
      <alignment horizontal="center"/>
      <protection locked="0"/>
    </xf>
    <xf numFmtId="0" fontId="32" fillId="0" borderId="37" xfId="5" applyFont="1" applyBorder="1" applyAlignment="1" applyProtection="1">
      <alignment horizontal="center"/>
      <protection locked="0"/>
    </xf>
    <xf numFmtId="0" fontId="32" fillId="0" borderId="40" xfId="5" applyFont="1" applyBorder="1" applyAlignment="1" applyProtection="1">
      <alignment horizontal="center"/>
      <protection locked="0"/>
    </xf>
    <xf numFmtId="0" fontId="32" fillId="0" borderId="41" xfId="5" applyFont="1" applyBorder="1" applyAlignment="1" applyProtection="1">
      <alignment horizontal="center"/>
      <protection locked="0"/>
    </xf>
    <xf numFmtId="0" fontId="32" fillId="0" borderId="42" xfId="5" applyFont="1" applyBorder="1" applyAlignment="1" applyProtection="1">
      <alignment horizontal="center"/>
      <protection locked="0"/>
    </xf>
    <xf numFmtId="0" fontId="32" fillId="0" borderId="43" xfId="5" applyFont="1" applyBorder="1" applyAlignment="1" applyProtection="1">
      <alignment horizontal="center"/>
      <protection locked="0"/>
    </xf>
    <xf numFmtId="0" fontId="31" fillId="3" borderId="30" xfId="6" applyFont="1" applyFill="1" applyBorder="1" applyAlignment="1">
      <alignment horizontal="center" wrapText="1"/>
    </xf>
    <xf numFmtId="0" fontId="31" fillId="3" borderId="31" xfId="6" applyFont="1" applyFill="1" applyBorder="1" applyAlignment="1">
      <alignment horizontal="center" wrapText="1"/>
    </xf>
    <xf numFmtId="0" fontId="31" fillId="3" borderId="32" xfId="6" applyFont="1" applyFill="1" applyBorder="1" applyAlignment="1">
      <alignment horizontal="center" vertical="center" wrapText="1"/>
    </xf>
    <xf numFmtId="0" fontId="31" fillId="3" borderId="33" xfId="6" applyFont="1" applyFill="1" applyBorder="1" applyAlignment="1">
      <alignment horizontal="center" vertical="center" wrapText="1"/>
    </xf>
    <xf numFmtId="0" fontId="33" fillId="7" borderId="34" xfId="5" applyFont="1" applyFill="1" applyBorder="1" applyAlignment="1">
      <alignment horizontal="center" vertical="center"/>
    </xf>
    <xf numFmtId="0" fontId="33" fillId="7" borderId="35" xfId="5" applyFont="1" applyFill="1" applyBorder="1" applyAlignment="1">
      <alignment horizontal="center" vertical="center"/>
    </xf>
    <xf numFmtId="0" fontId="33" fillId="7" borderId="36" xfId="5" applyFont="1" applyFill="1" applyBorder="1" applyAlignment="1">
      <alignment horizontal="center" vertical="center"/>
    </xf>
    <xf numFmtId="0" fontId="32" fillId="0" borderId="20" xfId="5" applyFont="1" applyBorder="1" applyAlignment="1" applyProtection="1">
      <alignment horizontal="left" wrapText="1"/>
      <protection locked="0"/>
    </xf>
    <xf numFmtId="0" fontId="32" fillId="0" borderId="21" xfId="5" applyFont="1" applyBorder="1" applyAlignment="1" applyProtection="1">
      <alignment horizontal="left" wrapText="1"/>
      <protection locked="0"/>
    </xf>
    <xf numFmtId="0" fontId="32" fillId="0" borderId="22" xfId="5" applyFont="1" applyBorder="1" applyAlignment="1" applyProtection="1">
      <alignment horizontal="left" wrapText="1"/>
      <protection locked="0"/>
    </xf>
    <xf numFmtId="0" fontId="37" fillId="3" borderId="0" xfId="5" applyFont="1" applyFill="1" applyAlignment="1">
      <alignment horizontal="left"/>
    </xf>
    <xf numFmtId="2" fontId="7" fillId="0" borderId="4" xfId="3" applyNumberFormat="1" applyFont="1" applyBorder="1" applyAlignment="1">
      <alignment horizontal="left" wrapText="1"/>
    </xf>
    <xf numFmtId="2" fontId="7" fillId="0" borderId="0" xfId="3" applyNumberFormat="1" applyFont="1" applyAlignment="1">
      <alignment horizontal="left" wrapText="1"/>
    </xf>
    <xf numFmtId="2" fontId="7" fillId="0" borderId="5" xfId="3" applyNumberFormat="1" applyFont="1" applyBorder="1" applyAlignment="1">
      <alignment horizontal="left" wrapText="1"/>
    </xf>
    <xf numFmtId="0" fontId="13" fillId="0" borderId="20" xfId="0" applyFont="1" applyBorder="1" applyAlignment="1">
      <alignment horizontal="center"/>
    </xf>
    <xf numFmtId="0" fontId="13" fillId="0" borderId="21" xfId="0" applyFont="1" applyBorder="1" applyAlignment="1">
      <alignment horizontal="center"/>
    </xf>
    <xf numFmtId="0" fontId="13" fillId="0" borderId="21" xfId="0" applyFont="1" applyBorder="1" applyAlignment="1">
      <alignment horizontal="center" wrapText="1"/>
    </xf>
    <xf numFmtId="0" fontId="13" fillId="0" borderId="22" xfId="0" applyFont="1" applyBorder="1" applyAlignment="1">
      <alignment horizontal="center" wrapText="1"/>
    </xf>
    <xf numFmtId="0" fontId="13" fillId="0" borderId="14" xfId="0" applyFont="1" applyBorder="1" applyAlignment="1">
      <alignment horizontal="center"/>
    </xf>
    <xf numFmtId="0" fontId="13" fillId="0" borderId="6" xfId="0" applyFont="1" applyBorder="1" applyAlignment="1">
      <alignment horizontal="center"/>
    </xf>
    <xf numFmtId="0" fontId="13" fillId="0" borderId="6" xfId="0" applyFont="1" applyBorder="1" applyAlignment="1">
      <alignment horizontal="center" wrapText="1"/>
    </xf>
    <xf numFmtId="0" fontId="13" fillId="0" borderId="15" xfId="0" applyFont="1" applyBorder="1" applyAlignment="1">
      <alignment horizontal="center" wrapText="1"/>
    </xf>
    <xf numFmtId="0" fontId="13" fillId="0" borderId="23" xfId="0" applyFont="1" applyBorder="1" applyAlignment="1">
      <alignment horizontal="center"/>
    </xf>
    <xf numFmtId="0" fontId="13" fillId="0" borderId="9" xfId="0" applyFont="1" applyBorder="1" applyAlignment="1">
      <alignment horizontal="center"/>
    </xf>
    <xf numFmtId="0" fontId="13" fillId="5" borderId="9" xfId="0" applyFont="1" applyFill="1" applyBorder="1" applyAlignment="1">
      <alignment horizontal="center" wrapText="1"/>
    </xf>
    <xf numFmtId="0" fontId="13" fillId="5" borderId="24" xfId="0" applyFont="1" applyFill="1" applyBorder="1" applyAlignment="1">
      <alignment horizontal="center" wrapText="1"/>
    </xf>
    <xf numFmtId="2" fontId="28" fillId="0" borderId="1" xfId="3" applyNumberFormat="1" applyFont="1" applyBorder="1" applyAlignment="1">
      <alignment horizontal="left"/>
    </xf>
    <xf numFmtId="2" fontId="28" fillId="0" borderId="2" xfId="3" applyNumberFormat="1" applyFont="1" applyBorder="1" applyAlignment="1">
      <alignment horizontal="left"/>
    </xf>
    <xf numFmtId="2" fontId="28" fillId="0" borderId="3" xfId="3" applyNumberFormat="1" applyFont="1" applyBorder="1" applyAlignment="1">
      <alignment horizontal="left"/>
    </xf>
    <xf numFmtId="164" fontId="8" fillId="0" borderId="16" xfId="1" applyNumberFormat="1" applyFont="1" applyBorder="1" applyAlignment="1" applyProtection="1">
      <alignment horizontal="center" vertical="top"/>
    </xf>
    <xf numFmtId="0" fontId="10" fillId="4" borderId="26" xfId="0" applyFont="1" applyFill="1" applyBorder="1" applyAlignment="1">
      <alignment horizontal="center"/>
    </xf>
    <xf numFmtId="0" fontId="10" fillId="4" borderId="27" xfId="0" applyFont="1" applyFill="1" applyBorder="1" applyAlignment="1">
      <alignment horizontal="center"/>
    </xf>
    <xf numFmtId="0" fontId="10" fillId="4" borderId="28" xfId="0" applyFont="1" applyFill="1" applyBorder="1" applyAlignment="1">
      <alignment horizontal="center"/>
    </xf>
    <xf numFmtId="0" fontId="2" fillId="2" borderId="1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8" xfId="0" applyFont="1" applyFill="1" applyBorder="1" applyAlignment="1">
      <alignment horizontal="center" vertical="center" wrapText="1"/>
    </xf>
    <xf numFmtId="0" fontId="0" fillId="0" borderId="6" xfId="0" applyBorder="1" applyAlignment="1">
      <alignment horizontal="center" vertical="center" wrapText="1"/>
    </xf>
    <xf numFmtId="0" fontId="1" fillId="0" borderId="6" xfId="0" applyFont="1" applyBorder="1" applyAlignment="1">
      <alignment horizontal="center" vertical="center" wrapText="1"/>
    </xf>
    <xf numFmtId="0" fontId="0" fillId="0" borderId="2" xfId="0" applyBorder="1" applyAlignment="1">
      <alignment horizontal="center"/>
    </xf>
    <xf numFmtId="2" fontId="7" fillId="0" borderId="8" xfId="3" applyNumberFormat="1" applyFont="1" applyBorder="1" applyAlignment="1">
      <alignment horizontal="left" wrapText="1"/>
    </xf>
    <xf numFmtId="2" fontId="7" fillId="0" borderId="10" xfId="3" applyNumberFormat="1" applyFont="1" applyBorder="1" applyAlignment="1">
      <alignment horizontal="left" wrapText="1"/>
    </xf>
    <xf numFmtId="2" fontId="7" fillId="0" borderId="11" xfId="3" applyNumberFormat="1" applyFont="1" applyBorder="1" applyAlignment="1">
      <alignment horizontal="left" wrapText="1"/>
    </xf>
    <xf numFmtId="0" fontId="26" fillId="2" borderId="12" xfId="0" applyFont="1" applyFill="1" applyBorder="1" applyAlignment="1">
      <alignment horizontal="center" vertical="center"/>
    </xf>
    <xf numFmtId="0" fontId="26" fillId="2" borderId="13" xfId="0" applyFont="1" applyFill="1" applyBorder="1" applyAlignment="1">
      <alignment horizontal="center" vertical="center"/>
    </xf>
    <xf numFmtId="0" fontId="26" fillId="2" borderId="19" xfId="0" applyFont="1" applyFill="1" applyBorder="1" applyAlignment="1">
      <alignment horizontal="center" vertical="center"/>
    </xf>
    <xf numFmtId="0" fontId="23" fillId="0" borderId="6" xfId="0" applyFont="1" applyBorder="1" applyAlignment="1">
      <alignment horizontal="left"/>
    </xf>
    <xf numFmtId="0" fontId="0" fillId="0" borderId="0" xfId="0" applyAlignment="1">
      <alignment horizontal="left" wrapText="1"/>
    </xf>
    <xf numFmtId="0" fontId="0" fillId="0" borderId="5" xfId="0" applyBorder="1" applyAlignment="1">
      <alignment horizontal="left" wrapText="1"/>
    </xf>
  </cellXfs>
  <cellStyles count="7">
    <cellStyle name="Comma" xfId="1" builtinId="3"/>
    <cellStyle name="Currency" xfId="2" builtinId="4"/>
    <cellStyle name="Normal" xfId="0" builtinId="0"/>
    <cellStyle name="Normal 11 2" xfId="5" xr:uid="{A3CDCE20-3A51-4033-BBC2-3418D19DAABB}"/>
    <cellStyle name="Normal 13" xfId="6" xr:uid="{54550758-A131-4A52-A051-DEC1F7BB0C66}"/>
    <cellStyle name="Normal 2" xfId="3" xr:uid="{00000000-0005-0000-0000-000003000000}"/>
    <cellStyle name="Normal 4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730092</xdr:colOff>
      <xdr:row>0</xdr:row>
      <xdr:rowOff>124777</xdr:rowOff>
    </xdr:from>
    <xdr:to>
      <xdr:col>9</xdr:col>
      <xdr:colOff>1275375</xdr:colOff>
      <xdr:row>3</xdr:row>
      <xdr:rowOff>144779</xdr:rowOff>
    </xdr:to>
    <xdr:pic>
      <xdr:nvPicPr>
        <xdr:cNvPr id="3" name="Picture 2" descr="SARS Onlin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7780" y="124777"/>
          <a:ext cx="1878783" cy="5676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8</xdr:col>
      <xdr:colOff>730092</xdr:colOff>
      <xdr:row>0</xdr:row>
      <xdr:rowOff>124777</xdr:rowOff>
    </xdr:from>
    <xdr:to>
      <xdr:col>9</xdr:col>
      <xdr:colOff>1279185</xdr:colOff>
      <xdr:row>3</xdr:row>
      <xdr:rowOff>137159</xdr:rowOff>
    </xdr:to>
    <xdr:pic>
      <xdr:nvPicPr>
        <xdr:cNvPr id="2" name="Picture 1" descr="SARS Online">
          <a:extLst>
            <a:ext uri="{FF2B5EF4-FFF2-40B4-BE49-F238E27FC236}">
              <a16:creationId xmlns:a16="http://schemas.microsoft.com/office/drawing/2014/main" id="{C6FCCA18-DB08-4703-820C-FA113A95F3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4922" y="126682"/>
          <a:ext cx="1876878" cy="5591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558164</xdr:colOff>
      <xdr:row>5</xdr:row>
      <xdr:rowOff>180975</xdr:rowOff>
    </xdr:from>
    <xdr:to>
      <xdr:col>6</xdr:col>
      <xdr:colOff>1183005</xdr:colOff>
      <xdr:row>7</xdr:row>
      <xdr:rowOff>57150</xdr:rowOff>
    </xdr:to>
    <xdr:sp macro="" textlink="">
      <xdr:nvSpPr>
        <xdr:cNvPr id="4" name="Title 1">
          <a:extLst>
            <a:ext uri="{FF2B5EF4-FFF2-40B4-BE49-F238E27FC236}">
              <a16:creationId xmlns:a16="http://schemas.microsoft.com/office/drawing/2014/main" id="{F2DF1320-5D92-4A64-8280-2A2EAB9654D9}"/>
            </a:ext>
          </a:extLst>
        </xdr:cNvPr>
        <xdr:cNvSpPr>
          <a:spLocks noGrp="1"/>
        </xdr:cNvSpPr>
      </xdr:nvSpPr>
      <xdr:spPr>
        <a:xfrm>
          <a:off x="1183004" y="1988820"/>
          <a:ext cx="8096251" cy="331470"/>
        </a:xfrm>
        <a:prstGeom prst="rect">
          <a:avLst/>
        </a:prstGeom>
      </xdr:spPr>
      <xdr:txBody>
        <a:bodyPr vert="horz" wrap="square" lIns="91440" tIns="45720" rIns="91440" bIns="45720" rtlCol="0" anchor="ctr">
          <a:noAutofit/>
        </a:bodyPr>
        <a:lstStyle>
          <a:lvl1pPr algn="ctr" defTabSz="914400" rtl="0" eaLnBrk="1" latinLnBrk="0" hangingPunct="1">
            <a:spcBef>
              <a:spcPct val="0"/>
            </a:spcBef>
            <a:buNone/>
            <a:defRPr sz="4400" kern="1200">
              <a:solidFill>
                <a:schemeClr val="tx1"/>
              </a:solidFill>
              <a:latin typeface="+mj-lt"/>
              <a:ea typeface="+mj-ea"/>
              <a:cs typeface="+mj-cs"/>
            </a:defRPr>
          </a:lvl1pPr>
        </a:lstStyle>
        <a:p>
          <a:pPr marL="0" marR="0" lvl="0" indent="0" algn="ctr" defTabSz="914400" rtl="0" eaLnBrk="1" fontAlgn="auto" latinLnBrk="0" hangingPunct="1">
            <a:lnSpc>
              <a:spcPts val="1600"/>
            </a:lnSpc>
            <a:spcBef>
              <a:spcPct val="0"/>
            </a:spcBef>
            <a:spcAft>
              <a:spcPts val="0"/>
            </a:spcAft>
            <a:buClrTx/>
            <a:buSzTx/>
            <a:buFontTx/>
            <a:buNone/>
            <a:tabLst/>
            <a:defRPr/>
          </a:pPr>
          <a:r>
            <a:rPr kumimoji="0" lang="en-ZA" sz="1600" b="0" i="0" u="none" strike="noStrike" kern="1200" cap="none" spc="0" normalizeH="0" baseline="0" noProof="0">
              <a:ln>
                <a:noFill/>
              </a:ln>
              <a:solidFill>
                <a:sysClr val="windowText" lastClr="000000"/>
              </a:solidFill>
              <a:effectLst/>
              <a:uLnTx/>
              <a:uFillTx/>
              <a:latin typeface="Cambria" panose="020F0302020204030204"/>
              <a:ea typeface="+mj-ea"/>
              <a:cs typeface="+mj-cs"/>
            </a:rPr>
            <a:t>Ps = 80    1- </a:t>
          </a:r>
          <a:r>
            <a:rPr kumimoji="0" lang="en-ZA" sz="1600" b="0" i="0" u="sng" strike="noStrike" kern="1200" cap="none" spc="0" normalizeH="0" baseline="0" noProof="0">
              <a:ln>
                <a:noFill/>
              </a:ln>
              <a:solidFill>
                <a:sysClr val="windowText" lastClr="000000"/>
              </a:solidFill>
              <a:effectLst/>
              <a:uLnTx/>
              <a:uFillTx/>
              <a:latin typeface="Cambria" panose="020F0302020204030204"/>
              <a:ea typeface="+mj-ea"/>
              <a:cs typeface="+mj-cs"/>
            </a:rPr>
            <a:t>Pt- PMin</a:t>
          </a:r>
          <a:br>
            <a:rPr kumimoji="0" lang="en-ZA" sz="1600" b="0" i="0" u="sng" strike="noStrike" kern="1200" cap="none" spc="0" normalizeH="0" baseline="0" noProof="0">
              <a:ln>
                <a:noFill/>
              </a:ln>
              <a:solidFill>
                <a:sysClr val="windowText" lastClr="000000"/>
              </a:solidFill>
              <a:effectLst/>
              <a:uLnTx/>
              <a:uFillTx/>
              <a:latin typeface="Cambria" panose="020F0302020204030204"/>
              <a:ea typeface="+mj-ea"/>
              <a:cs typeface="+mj-cs"/>
            </a:rPr>
          </a:br>
          <a:r>
            <a:rPr kumimoji="0" lang="en-ZA" sz="1600" b="0" i="0" u="none" strike="noStrike" kern="1200" cap="none" spc="0" normalizeH="0" baseline="0" noProof="0">
              <a:ln>
                <a:noFill/>
              </a:ln>
              <a:solidFill>
                <a:sysClr val="windowText" lastClr="000000"/>
              </a:solidFill>
              <a:effectLst/>
              <a:uLnTx/>
              <a:uFillTx/>
              <a:latin typeface="Cambria" panose="020F0302020204030204"/>
              <a:ea typeface="+mj-ea"/>
              <a:cs typeface="+mj-cs"/>
            </a:rPr>
            <a:t>                    PMin</a:t>
          </a:r>
        </a:p>
      </xdr:txBody>
    </xdr:sp>
    <xdr:clientData/>
  </xdr:twoCellAnchor>
  <xdr:twoCellAnchor>
    <xdr:from>
      <xdr:col>3</xdr:col>
      <xdr:colOff>1775460</xdr:colOff>
      <xdr:row>4</xdr:row>
      <xdr:rowOff>228600</xdr:rowOff>
    </xdr:from>
    <xdr:to>
      <xdr:col>5</xdr:col>
      <xdr:colOff>883920</xdr:colOff>
      <xdr:row>7</xdr:row>
      <xdr:rowOff>144780</xdr:rowOff>
    </xdr:to>
    <xdr:sp macro="" textlink="">
      <xdr:nvSpPr>
        <xdr:cNvPr id="5" name="Double Bracket 4">
          <a:extLst>
            <a:ext uri="{FF2B5EF4-FFF2-40B4-BE49-F238E27FC236}">
              <a16:creationId xmlns:a16="http://schemas.microsoft.com/office/drawing/2014/main" id="{BBD03059-E662-4DD2-884D-797662E4AD79}"/>
            </a:ext>
          </a:extLst>
        </xdr:cNvPr>
        <xdr:cNvSpPr>
          <a:spLocks noChangeArrowheads="1"/>
        </xdr:cNvSpPr>
      </xdr:nvSpPr>
      <xdr:spPr bwMode="auto">
        <a:xfrm>
          <a:off x="3524250" y="1809750"/>
          <a:ext cx="3638550" cy="600075"/>
        </a:xfrm>
        <a:prstGeom prst="bracketPair">
          <a:avLst>
            <a:gd name="adj" fmla="val 16667"/>
          </a:avLst>
        </a:prstGeom>
        <a:noFill/>
        <a:ln w="9525" algn="ctr">
          <a:solidFill>
            <a:srgbClr val="4A7EBB"/>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730092</xdr:colOff>
      <xdr:row>0</xdr:row>
      <xdr:rowOff>124777</xdr:rowOff>
    </xdr:from>
    <xdr:to>
      <xdr:col>9</xdr:col>
      <xdr:colOff>1275375</xdr:colOff>
      <xdr:row>3</xdr:row>
      <xdr:rowOff>133349</xdr:rowOff>
    </xdr:to>
    <xdr:pic>
      <xdr:nvPicPr>
        <xdr:cNvPr id="2" name="Picture 1" descr="SARS Online">
          <a:extLst>
            <a:ext uri="{FF2B5EF4-FFF2-40B4-BE49-F238E27FC236}">
              <a16:creationId xmlns:a16="http://schemas.microsoft.com/office/drawing/2014/main" id="{9EAD22A8-5427-468C-8975-54B8767582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4447" y="126682"/>
          <a:ext cx="1880688" cy="5686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730092</xdr:colOff>
      <xdr:row>0</xdr:row>
      <xdr:rowOff>124777</xdr:rowOff>
    </xdr:from>
    <xdr:to>
      <xdr:col>9</xdr:col>
      <xdr:colOff>1275375</xdr:colOff>
      <xdr:row>3</xdr:row>
      <xdr:rowOff>133349</xdr:rowOff>
    </xdr:to>
    <xdr:pic>
      <xdr:nvPicPr>
        <xdr:cNvPr id="2" name="Picture 1" descr="SARS Online">
          <a:extLst>
            <a:ext uri="{FF2B5EF4-FFF2-40B4-BE49-F238E27FC236}">
              <a16:creationId xmlns:a16="http://schemas.microsoft.com/office/drawing/2014/main" id="{06DCBEC8-3D23-40E6-8480-D5785C5868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4447" y="126682"/>
          <a:ext cx="1876878" cy="5591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730092</xdr:colOff>
      <xdr:row>0</xdr:row>
      <xdr:rowOff>124777</xdr:rowOff>
    </xdr:from>
    <xdr:to>
      <xdr:col>9</xdr:col>
      <xdr:colOff>1275375</xdr:colOff>
      <xdr:row>3</xdr:row>
      <xdr:rowOff>133349</xdr:rowOff>
    </xdr:to>
    <xdr:pic>
      <xdr:nvPicPr>
        <xdr:cNvPr id="2" name="Picture 1" descr="SARS Online">
          <a:extLst>
            <a:ext uri="{FF2B5EF4-FFF2-40B4-BE49-F238E27FC236}">
              <a16:creationId xmlns:a16="http://schemas.microsoft.com/office/drawing/2014/main" id="{51BE4C0B-9CFF-4680-AEBD-DA260EC5B9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4447" y="126682"/>
          <a:ext cx="1880688" cy="5629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730092</xdr:colOff>
      <xdr:row>0</xdr:row>
      <xdr:rowOff>124777</xdr:rowOff>
    </xdr:from>
    <xdr:to>
      <xdr:col>9</xdr:col>
      <xdr:colOff>1279185</xdr:colOff>
      <xdr:row>3</xdr:row>
      <xdr:rowOff>137159</xdr:rowOff>
    </xdr:to>
    <xdr:pic>
      <xdr:nvPicPr>
        <xdr:cNvPr id="2" name="Picture 1" descr="SARS Online">
          <a:extLst>
            <a:ext uri="{FF2B5EF4-FFF2-40B4-BE49-F238E27FC236}">
              <a16:creationId xmlns:a16="http://schemas.microsoft.com/office/drawing/2014/main" id="{6DAB8F0F-88AD-4098-A6BC-D776129B29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4447" y="126682"/>
          <a:ext cx="1880688" cy="5629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730092</xdr:colOff>
      <xdr:row>0</xdr:row>
      <xdr:rowOff>124777</xdr:rowOff>
    </xdr:from>
    <xdr:to>
      <xdr:col>9</xdr:col>
      <xdr:colOff>1275375</xdr:colOff>
      <xdr:row>3</xdr:row>
      <xdr:rowOff>133349</xdr:rowOff>
    </xdr:to>
    <xdr:pic>
      <xdr:nvPicPr>
        <xdr:cNvPr id="2" name="Picture 1" descr="SARS Online">
          <a:extLst>
            <a:ext uri="{FF2B5EF4-FFF2-40B4-BE49-F238E27FC236}">
              <a16:creationId xmlns:a16="http://schemas.microsoft.com/office/drawing/2014/main" id="{97807637-8921-454A-8585-F0C57CF15F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4447" y="126682"/>
          <a:ext cx="1876878" cy="5591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730092</xdr:colOff>
      <xdr:row>0</xdr:row>
      <xdr:rowOff>124777</xdr:rowOff>
    </xdr:from>
    <xdr:to>
      <xdr:col>9</xdr:col>
      <xdr:colOff>1275375</xdr:colOff>
      <xdr:row>3</xdr:row>
      <xdr:rowOff>133349</xdr:rowOff>
    </xdr:to>
    <xdr:pic>
      <xdr:nvPicPr>
        <xdr:cNvPr id="2" name="Picture 1" descr="SARS Online">
          <a:extLst>
            <a:ext uri="{FF2B5EF4-FFF2-40B4-BE49-F238E27FC236}">
              <a16:creationId xmlns:a16="http://schemas.microsoft.com/office/drawing/2014/main" id="{E2DB2628-0512-4FA5-8AB9-CBB1398F13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4447" y="126682"/>
          <a:ext cx="1880688" cy="5629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8</xdr:col>
      <xdr:colOff>730092</xdr:colOff>
      <xdr:row>0</xdr:row>
      <xdr:rowOff>124777</xdr:rowOff>
    </xdr:from>
    <xdr:to>
      <xdr:col>9</xdr:col>
      <xdr:colOff>1279185</xdr:colOff>
      <xdr:row>3</xdr:row>
      <xdr:rowOff>137159</xdr:rowOff>
    </xdr:to>
    <xdr:pic>
      <xdr:nvPicPr>
        <xdr:cNvPr id="2" name="Picture 1" descr="SARS Online">
          <a:extLst>
            <a:ext uri="{FF2B5EF4-FFF2-40B4-BE49-F238E27FC236}">
              <a16:creationId xmlns:a16="http://schemas.microsoft.com/office/drawing/2014/main" id="{3E56CB8C-66A1-42E0-94B2-9EC9F7FF68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4922" y="126682"/>
          <a:ext cx="1880688" cy="5686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TWF\MANUS%202023\SOUTH%20AFRICAN%20REVENUE%20SERVICE%20(SARS)\FIXED%20MANAGEMENT%20FE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ditional Man Fee"/>
    </sheetNames>
    <sheetDataSet>
      <sheetData sheetId="0">
        <row r="8">
          <cell r="B8">
            <v>1</v>
          </cell>
        </row>
        <row r="9">
          <cell r="B9">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8"/>
  <sheetViews>
    <sheetView tabSelected="1" zoomScale="110" zoomScaleNormal="110" workbookViewId="0">
      <selection activeCell="F50" sqref="F50"/>
    </sheetView>
  </sheetViews>
  <sheetFormatPr defaultColWidth="9.109375" defaultRowHeight="14.4" x14ac:dyDescent="0.3"/>
  <cols>
    <col min="1" max="1" width="5.5546875" style="200" customWidth="1"/>
    <col min="2" max="2" width="52.88671875" style="133" customWidth="1"/>
    <col min="3" max="3" width="17.88671875" style="133" customWidth="1"/>
    <col min="4" max="4" width="25.44140625" style="133" customWidth="1"/>
    <col min="5" max="5" width="20.5546875" style="200" customWidth="1"/>
    <col min="6" max="6" width="21.44140625" style="133" customWidth="1"/>
    <col min="7" max="9" width="19.44140625" style="133" customWidth="1"/>
    <col min="10" max="10" width="19.5546875" style="133" customWidth="1"/>
    <col min="11" max="11" width="4.88671875" style="133" customWidth="1"/>
    <col min="12" max="16384" width="9.109375" style="133"/>
  </cols>
  <sheetData>
    <row r="1" spans="1:15" x14ac:dyDescent="0.3">
      <c r="A1" s="128"/>
      <c r="B1" s="129"/>
      <c r="C1" s="129"/>
      <c r="D1" s="129"/>
      <c r="E1" s="130"/>
      <c r="F1" s="129"/>
      <c r="G1" s="130"/>
      <c r="H1" s="130"/>
      <c r="I1" s="131"/>
      <c r="J1" s="131"/>
      <c r="K1" s="132"/>
    </row>
    <row r="2" spans="1:15" x14ac:dyDescent="0.3">
      <c r="A2" s="134"/>
      <c r="E2" s="135"/>
      <c r="G2" s="135"/>
      <c r="H2" s="135"/>
      <c r="I2" s="136"/>
      <c r="J2" s="136"/>
      <c r="K2" s="137"/>
    </row>
    <row r="3" spans="1:15" ht="15" thickBot="1" x14ac:dyDescent="0.35">
      <c r="A3" s="134"/>
      <c r="E3" s="135"/>
      <c r="G3" s="135"/>
      <c r="H3" s="135"/>
      <c r="I3" s="136"/>
      <c r="J3" s="136"/>
      <c r="K3" s="137"/>
    </row>
    <row r="4" spans="1:15" s="136" customFormat="1" ht="18" x14ac:dyDescent="0.35">
      <c r="A4" s="138"/>
      <c r="B4" s="213" t="s">
        <v>0</v>
      </c>
      <c r="C4" s="214"/>
      <c r="D4" s="221" t="s">
        <v>91</v>
      </c>
      <c r="E4" s="221"/>
      <c r="F4" s="221"/>
      <c r="G4" s="221"/>
      <c r="H4" s="221"/>
      <c r="I4" s="222"/>
      <c r="K4" s="139"/>
    </row>
    <row r="5" spans="1:15" s="136" customFormat="1" ht="15.75" customHeight="1" x14ac:dyDescent="0.35">
      <c r="A5" s="134"/>
      <c r="B5" s="215" t="s">
        <v>1</v>
      </c>
      <c r="C5" s="216"/>
      <c r="D5" s="219" t="s">
        <v>13</v>
      </c>
      <c r="E5" s="219"/>
      <c r="F5" s="219"/>
      <c r="G5" s="219"/>
      <c r="H5" s="219"/>
      <c r="I5" s="220"/>
      <c r="K5" s="139"/>
    </row>
    <row r="6" spans="1:15" s="136" customFormat="1" ht="16.5" customHeight="1" thickBot="1" x14ac:dyDescent="0.4">
      <c r="A6" s="134"/>
      <c r="B6" s="217" t="s">
        <v>2</v>
      </c>
      <c r="C6" s="218"/>
      <c r="D6" s="223"/>
      <c r="E6" s="223"/>
      <c r="F6" s="223"/>
      <c r="G6" s="223"/>
      <c r="H6" s="223"/>
      <c r="I6" s="224"/>
      <c r="K6" s="139"/>
    </row>
    <row r="7" spans="1:15" s="136" customFormat="1" ht="21.6" thickBot="1" x14ac:dyDescent="0.45">
      <c r="A7" s="134"/>
      <c r="C7" s="140"/>
      <c r="E7" s="141"/>
      <c r="G7" s="135"/>
      <c r="H7" s="135"/>
      <c r="K7" s="139"/>
    </row>
    <row r="8" spans="1:15" s="145" customFormat="1" ht="18" x14ac:dyDescent="0.3">
      <c r="A8" s="142"/>
      <c r="B8" s="207" t="s">
        <v>12</v>
      </c>
      <c r="C8" s="208"/>
      <c r="D8" s="208"/>
      <c r="E8" s="208"/>
      <c r="F8" s="208"/>
      <c r="G8" s="208"/>
      <c r="H8" s="208"/>
      <c r="I8" s="208"/>
      <c r="J8" s="209"/>
      <c r="K8" s="143"/>
      <c r="L8" s="144"/>
      <c r="M8" s="144"/>
      <c r="N8" s="144"/>
      <c r="O8" s="144"/>
    </row>
    <row r="9" spans="1:15" s="149" customFormat="1" ht="22.8" customHeight="1" x14ac:dyDescent="0.3">
      <c r="A9" s="146"/>
      <c r="B9" s="210" t="s">
        <v>96</v>
      </c>
      <c r="C9" s="211"/>
      <c r="D9" s="211"/>
      <c r="E9" s="211"/>
      <c r="F9" s="211"/>
      <c r="G9" s="211"/>
      <c r="H9" s="211"/>
      <c r="I9" s="211"/>
      <c r="J9" s="212"/>
      <c r="K9" s="147"/>
      <c r="L9" s="148"/>
      <c r="M9" s="148"/>
      <c r="N9" s="148"/>
      <c r="O9" s="148"/>
    </row>
    <row r="10" spans="1:15" s="149" customFormat="1" ht="20.399999999999999" customHeight="1" x14ac:dyDescent="0.3">
      <c r="A10" s="146"/>
      <c r="B10" s="210" t="s">
        <v>97</v>
      </c>
      <c r="C10" s="211"/>
      <c r="D10" s="211"/>
      <c r="E10" s="211"/>
      <c r="F10" s="211"/>
      <c r="G10" s="211"/>
      <c r="H10" s="211"/>
      <c r="I10" s="211"/>
      <c r="J10" s="212"/>
      <c r="K10" s="147"/>
      <c r="L10" s="148"/>
      <c r="M10" s="148"/>
      <c r="N10" s="148"/>
      <c r="O10" s="148"/>
    </row>
    <row r="11" spans="1:15" s="149" customFormat="1" ht="21" customHeight="1" x14ac:dyDescent="0.3">
      <c r="A11" s="146"/>
      <c r="B11" s="228" t="s">
        <v>105</v>
      </c>
      <c r="C11" s="229"/>
      <c r="D11" s="229"/>
      <c r="E11" s="229"/>
      <c r="F11" s="229"/>
      <c r="G11" s="229"/>
      <c r="H11" s="229"/>
      <c r="I11" s="229"/>
      <c r="J11" s="230"/>
      <c r="K11" s="147"/>
      <c r="L11" s="148"/>
      <c r="M11" s="148"/>
      <c r="N11" s="148"/>
      <c r="O11" s="148"/>
    </row>
    <row r="12" spans="1:15" s="149" customFormat="1" ht="36.6" customHeight="1" x14ac:dyDescent="0.3">
      <c r="A12" s="146"/>
      <c r="B12" s="228" t="s">
        <v>106</v>
      </c>
      <c r="C12" s="229"/>
      <c r="D12" s="229"/>
      <c r="E12" s="229"/>
      <c r="F12" s="229"/>
      <c r="G12" s="229"/>
      <c r="H12" s="229"/>
      <c r="I12" s="229"/>
      <c r="J12" s="230"/>
      <c r="K12" s="147"/>
      <c r="L12" s="148"/>
      <c r="M12" s="148"/>
      <c r="N12" s="148"/>
      <c r="O12" s="148"/>
    </row>
    <row r="13" spans="1:15" s="149" customFormat="1" ht="23.4" customHeight="1" x14ac:dyDescent="0.3">
      <c r="A13" s="146"/>
      <c r="B13" s="210" t="s">
        <v>92</v>
      </c>
      <c r="C13" s="211"/>
      <c r="D13" s="211"/>
      <c r="E13" s="211"/>
      <c r="F13" s="211"/>
      <c r="G13" s="211"/>
      <c r="H13" s="211"/>
      <c r="I13" s="211"/>
      <c r="J13" s="212"/>
      <c r="K13" s="147"/>
      <c r="L13" s="148"/>
      <c r="M13" s="148"/>
      <c r="N13" s="148"/>
      <c r="O13" s="148"/>
    </row>
    <row r="14" spans="1:15" s="149" customFormat="1" ht="34.799999999999997" customHeight="1" x14ac:dyDescent="0.3">
      <c r="A14" s="146"/>
      <c r="B14" s="228" t="s">
        <v>104</v>
      </c>
      <c r="C14" s="229"/>
      <c r="D14" s="229"/>
      <c r="E14" s="229"/>
      <c r="F14" s="229"/>
      <c r="G14" s="229"/>
      <c r="H14" s="229"/>
      <c r="I14" s="229"/>
      <c r="J14" s="230"/>
      <c r="K14" s="147"/>
      <c r="L14" s="148"/>
      <c r="M14" s="148"/>
      <c r="N14" s="148"/>
      <c r="O14" s="148"/>
    </row>
    <row r="15" spans="1:15" s="149" customFormat="1" ht="15.6" x14ac:dyDescent="0.3">
      <c r="A15" s="146"/>
      <c r="B15" s="210" t="s">
        <v>88</v>
      </c>
      <c r="C15" s="211"/>
      <c r="D15" s="211"/>
      <c r="E15" s="211"/>
      <c r="F15" s="211"/>
      <c r="G15" s="211"/>
      <c r="H15" s="211"/>
      <c r="I15" s="211"/>
      <c r="J15" s="212"/>
      <c r="K15" s="147"/>
      <c r="L15" s="148"/>
      <c r="M15" s="148"/>
      <c r="N15" s="148"/>
      <c r="O15" s="148"/>
    </row>
    <row r="16" spans="1:15" s="149" customFormat="1" ht="15.6" x14ac:dyDescent="0.3">
      <c r="A16" s="146"/>
      <c r="B16" s="210" t="s">
        <v>98</v>
      </c>
      <c r="C16" s="211"/>
      <c r="D16" s="211"/>
      <c r="E16" s="211"/>
      <c r="F16" s="211"/>
      <c r="G16" s="211"/>
      <c r="H16" s="211"/>
      <c r="I16" s="211"/>
      <c r="J16" s="212"/>
      <c r="K16" s="147"/>
      <c r="L16" s="148"/>
      <c r="M16" s="148"/>
      <c r="N16" s="148"/>
      <c r="O16" s="148"/>
    </row>
    <row r="17" spans="1:15" s="149" customFormat="1" ht="34.200000000000003" customHeight="1" x14ac:dyDescent="0.3">
      <c r="A17" s="150"/>
      <c r="B17" s="228" t="s">
        <v>99</v>
      </c>
      <c r="C17" s="229"/>
      <c r="D17" s="229"/>
      <c r="E17" s="229"/>
      <c r="F17" s="229"/>
      <c r="G17" s="229"/>
      <c r="H17" s="229"/>
      <c r="I17" s="229"/>
      <c r="J17" s="230"/>
      <c r="K17" s="147"/>
      <c r="L17" s="148"/>
      <c r="M17" s="148"/>
      <c r="N17" s="148"/>
      <c r="O17" s="148"/>
    </row>
    <row r="18" spans="1:15" s="149" customFormat="1" ht="15.6" x14ac:dyDescent="0.3">
      <c r="A18" s="146"/>
      <c r="B18" s="210" t="s">
        <v>94</v>
      </c>
      <c r="C18" s="211"/>
      <c r="D18" s="211"/>
      <c r="E18" s="211"/>
      <c r="F18" s="211"/>
      <c r="G18" s="211"/>
      <c r="H18" s="211"/>
      <c r="I18" s="211"/>
      <c r="J18" s="212"/>
      <c r="K18" s="147"/>
      <c r="L18" s="148"/>
      <c r="M18" s="148"/>
      <c r="N18" s="148"/>
      <c r="O18" s="148"/>
    </row>
    <row r="19" spans="1:15" s="149" customFormat="1" ht="36" customHeight="1" x14ac:dyDescent="0.3">
      <c r="A19" s="146"/>
      <c r="B19" s="210" t="s">
        <v>102</v>
      </c>
      <c r="C19" s="211"/>
      <c r="D19" s="211"/>
      <c r="E19" s="211"/>
      <c r="F19" s="211"/>
      <c r="G19" s="211"/>
      <c r="H19" s="211"/>
      <c r="I19" s="211"/>
      <c r="J19" s="212"/>
      <c r="K19" s="147"/>
      <c r="L19" s="148"/>
      <c r="M19" s="148"/>
      <c r="N19" s="148"/>
      <c r="O19" s="148"/>
    </row>
    <row r="20" spans="1:15" s="149" customFormat="1" ht="16.2" thickBot="1" x14ac:dyDescent="0.35">
      <c r="A20" s="146"/>
      <c r="B20" s="243" t="s">
        <v>95</v>
      </c>
      <c r="C20" s="244"/>
      <c r="D20" s="244"/>
      <c r="E20" s="244"/>
      <c r="F20" s="244"/>
      <c r="G20" s="244"/>
      <c r="H20" s="244"/>
      <c r="I20" s="244"/>
      <c r="J20" s="245"/>
      <c r="K20" s="147"/>
      <c r="L20" s="148"/>
      <c r="M20" s="148"/>
      <c r="N20" s="148"/>
      <c r="O20" s="148"/>
    </row>
    <row r="21" spans="1:15" s="156" customFormat="1" ht="33.6" customHeight="1" x14ac:dyDescent="0.3">
      <c r="A21" s="151"/>
      <c r="B21" s="152"/>
      <c r="C21" s="152"/>
      <c r="D21" s="152"/>
      <c r="E21" s="152"/>
      <c r="F21" s="153"/>
      <c r="G21" s="154"/>
      <c r="H21" s="154"/>
      <c r="I21" s="148"/>
      <c r="J21" s="148"/>
      <c r="K21" s="155"/>
      <c r="L21" s="153"/>
      <c r="M21" s="153"/>
      <c r="N21" s="153"/>
      <c r="O21" s="153"/>
    </row>
    <row r="22" spans="1:15" s="161" customFormat="1" ht="18" x14ac:dyDescent="0.35">
      <c r="A22" s="157"/>
      <c r="B22" s="158" t="s">
        <v>89</v>
      </c>
      <c r="C22" s="159"/>
      <c r="D22" s="159"/>
      <c r="E22" s="160"/>
      <c r="F22" s="159"/>
      <c r="I22" s="162"/>
      <c r="J22" s="162"/>
      <c r="K22" s="163"/>
    </row>
    <row r="23" spans="1:15" s="161" customFormat="1" ht="15.6" x14ac:dyDescent="0.3">
      <c r="A23" s="157"/>
      <c r="B23" s="240" t="s">
        <v>4</v>
      </c>
      <c r="C23" s="241"/>
      <c r="D23" s="242"/>
      <c r="E23" s="164" t="s">
        <v>14</v>
      </c>
      <c r="F23" s="164" t="s">
        <v>15</v>
      </c>
      <c r="G23" s="164" t="s">
        <v>25</v>
      </c>
      <c r="H23" s="164" t="s">
        <v>26</v>
      </c>
      <c r="I23" s="162"/>
      <c r="J23" s="162"/>
      <c r="K23" s="163"/>
    </row>
    <row r="24" spans="1:15" ht="15.6" x14ac:dyDescent="0.3">
      <c r="A24" s="165"/>
      <c r="B24" s="237" t="s">
        <v>93</v>
      </c>
      <c r="C24" s="238"/>
      <c r="D24" s="239"/>
      <c r="E24" s="127"/>
      <c r="F24" s="127"/>
      <c r="G24" s="127"/>
      <c r="H24" s="127"/>
      <c r="I24" s="162"/>
      <c r="J24" s="162"/>
      <c r="K24" s="137"/>
    </row>
    <row r="25" spans="1:15" ht="15.6" x14ac:dyDescent="0.3">
      <c r="A25" s="166"/>
      <c r="B25" s="167"/>
      <c r="C25" s="167"/>
      <c r="D25" s="167"/>
      <c r="E25" s="161"/>
      <c r="F25" s="161"/>
      <c r="G25" s="161"/>
      <c r="H25" s="161"/>
      <c r="I25" s="162"/>
      <c r="J25" s="162"/>
      <c r="K25" s="137"/>
    </row>
    <row r="26" spans="1:15" s="161" customFormat="1" ht="18" x14ac:dyDescent="0.35">
      <c r="A26" s="157"/>
      <c r="B26" s="158" t="s">
        <v>50</v>
      </c>
      <c r="E26" s="168"/>
      <c r="I26" s="162"/>
      <c r="J26" s="162"/>
      <c r="K26" s="163"/>
    </row>
    <row r="27" spans="1:15" s="161" customFormat="1" ht="15.6" x14ac:dyDescent="0.3">
      <c r="A27" s="157"/>
      <c r="B27" s="169"/>
      <c r="E27" s="168"/>
      <c r="I27" s="162"/>
      <c r="J27" s="162"/>
      <c r="K27" s="163"/>
    </row>
    <row r="28" spans="1:15" s="176" customFormat="1" ht="28.8" x14ac:dyDescent="0.3">
      <c r="A28" s="170" t="s">
        <v>3</v>
      </c>
      <c r="B28" s="171" t="s">
        <v>4</v>
      </c>
      <c r="C28" s="171" t="s">
        <v>35</v>
      </c>
      <c r="D28" s="172" t="s">
        <v>52</v>
      </c>
      <c r="E28" s="173" t="s">
        <v>51</v>
      </c>
      <c r="F28" s="172" t="s">
        <v>11</v>
      </c>
      <c r="G28" s="173" t="s">
        <v>10</v>
      </c>
      <c r="H28" s="174" t="s">
        <v>9</v>
      </c>
      <c r="I28" s="174" t="s">
        <v>27</v>
      </c>
      <c r="J28" s="174" t="s">
        <v>28</v>
      </c>
      <c r="K28" s="175"/>
    </row>
    <row r="29" spans="1:15" s="183" customFormat="1" ht="13.8" x14ac:dyDescent="0.3">
      <c r="A29" s="177"/>
      <c r="B29" s="178" t="s">
        <v>5</v>
      </c>
      <c r="C29" s="178"/>
      <c r="D29" s="179"/>
      <c r="E29" s="180"/>
      <c r="F29" s="180"/>
      <c r="G29" s="180"/>
      <c r="H29" s="181"/>
      <c r="I29" s="181"/>
      <c r="J29" s="181"/>
      <c r="K29" s="182"/>
    </row>
    <row r="30" spans="1:15" s="183" customFormat="1" ht="13.8" x14ac:dyDescent="0.3">
      <c r="A30" s="236">
        <v>1</v>
      </c>
      <c r="B30" s="184" t="s">
        <v>87</v>
      </c>
      <c r="C30" s="185">
        <v>1</v>
      </c>
      <c r="D30" s="70"/>
      <c r="E30" s="60">
        <f>D30*1.15</f>
        <v>0</v>
      </c>
      <c r="F30" s="60">
        <f>E30*12</f>
        <v>0</v>
      </c>
      <c r="G30" s="60">
        <f t="shared" ref="G30:J35" si="0">F30*(1+E$24)</f>
        <v>0</v>
      </c>
      <c r="H30" s="61">
        <f t="shared" si="0"/>
        <v>0</v>
      </c>
      <c r="I30" s="61">
        <f t="shared" si="0"/>
        <v>0</v>
      </c>
      <c r="J30" s="61">
        <f t="shared" si="0"/>
        <v>0</v>
      </c>
      <c r="K30" s="186"/>
    </row>
    <row r="31" spans="1:15" s="183" customFormat="1" ht="13.8" x14ac:dyDescent="0.3">
      <c r="A31" s="236"/>
      <c r="B31" s="187" t="s">
        <v>36</v>
      </c>
      <c r="C31" s="185">
        <v>1</v>
      </c>
      <c r="D31" s="70"/>
      <c r="E31" s="60">
        <f t="shared" ref="E31:E35" si="1">D31*1.15</f>
        <v>0</v>
      </c>
      <c r="F31" s="60">
        <f t="shared" ref="F31:F35" si="2">E31*12</f>
        <v>0</v>
      </c>
      <c r="G31" s="60">
        <f t="shared" si="0"/>
        <v>0</v>
      </c>
      <c r="H31" s="61">
        <f t="shared" si="0"/>
        <v>0</v>
      </c>
      <c r="I31" s="61">
        <f t="shared" si="0"/>
        <v>0</v>
      </c>
      <c r="J31" s="61">
        <f t="shared" si="0"/>
        <v>0</v>
      </c>
      <c r="K31" s="186"/>
    </row>
    <row r="32" spans="1:15" s="183" customFormat="1" ht="13.8" x14ac:dyDescent="0.3">
      <c r="A32" s="236"/>
      <c r="B32" s="187" t="s">
        <v>30</v>
      </c>
      <c r="C32" s="188">
        <v>1</v>
      </c>
      <c r="D32" s="70"/>
      <c r="E32" s="60">
        <f t="shared" si="1"/>
        <v>0</v>
      </c>
      <c r="F32" s="60">
        <f t="shared" si="2"/>
        <v>0</v>
      </c>
      <c r="G32" s="60">
        <f t="shared" si="0"/>
        <v>0</v>
      </c>
      <c r="H32" s="61">
        <f t="shared" si="0"/>
        <v>0</v>
      </c>
      <c r="I32" s="61">
        <f t="shared" si="0"/>
        <v>0</v>
      </c>
      <c r="J32" s="61">
        <f t="shared" si="0"/>
        <v>0</v>
      </c>
      <c r="K32" s="182"/>
    </row>
    <row r="33" spans="1:11" s="183" customFormat="1" ht="13.8" x14ac:dyDescent="0.3">
      <c r="A33" s="236"/>
      <c r="B33" s="184" t="s">
        <v>100</v>
      </c>
      <c r="C33" s="185">
        <v>2</v>
      </c>
      <c r="D33" s="70"/>
      <c r="E33" s="60">
        <f>D33*1.15*C33</f>
        <v>0</v>
      </c>
      <c r="F33" s="60">
        <f t="shared" si="2"/>
        <v>0</v>
      </c>
      <c r="G33" s="60">
        <f t="shared" si="0"/>
        <v>0</v>
      </c>
      <c r="H33" s="61">
        <f t="shared" si="0"/>
        <v>0</v>
      </c>
      <c r="I33" s="61">
        <f t="shared" si="0"/>
        <v>0</v>
      </c>
      <c r="J33" s="61">
        <f t="shared" si="0"/>
        <v>0</v>
      </c>
      <c r="K33" s="186"/>
    </row>
    <row r="34" spans="1:11" s="183" customFormat="1" ht="13.8" x14ac:dyDescent="0.3">
      <c r="A34" s="236"/>
      <c r="B34" s="184" t="s">
        <v>34</v>
      </c>
      <c r="C34" s="185">
        <v>8</v>
      </c>
      <c r="D34" s="70"/>
      <c r="E34" s="60">
        <f>D34*1.15*C34</f>
        <v>0</v>
      </c>
      <c r="F34" s="60">
        <f t="shared" si="2"/>
        <v>0</v>
      </c>
      <c r="G34" s="60">
        <f t="shared" si="0"/>
        <v>0</v>
      </c>
      <c r="H34" s="61">
        <f t="shared" si="0"/>
        <v>0</v>
      </c>
      <c r="I34" s="61">
        <f t="shared" si="0"/>
        <v>0</v>
      </c>
      <c r="J34" s="61">
        <f t="shared" si="0"/>
        <v>0</v>
      </c>
      <c r="K34" s="186"/>
    </row>
    <row r="35" spans="1:11" s="183" customFormat="1" ht="13.8" x14ac:dyDescent="0.3">
      <c r="A35" s="189">
        <v>2</v>
      </c>
      <c r="B35" s="246" t="s">
        <v>101</v>
      </c>
      <c r="C35" s="247"/>
      <c r="D35" s="70"/>
      <c r="E35" s="60">
        <f t="shared" si="1"/>
        <v>0</v>
      </c>
      <c r="F35" s="60">
        <f t="shared" si="2"/>
        <v>0</v>
      </c>
      <c r="G35" s="60">
        <f t="shared" si="0"/>
        <v>0</v>
      </c>
      <c r="H35" s="61">
        <f t="shared" si="0"/>
        <v>0</v>
      </c>
      <c r="I35" s="61">
        <f t="shared" si="0"/>
        <v>0</v>
      </c>
      <c r="J35" s="61">
        <f t="shared" si="0"/>
        <v>0</v>
      </c>
      <c r="K35" s="182"/>
    </row>
    <row r="36" spans="1:11" s="183" customFormat="1" ht="14.4" customHeight="1" x14ac:dyDescent="0.3">
      <c r="A36" s="231" t="s">
        <v>103</v>
      </c>
      <c r="B36" s="232"/>
      <c r="C36" s="232"/>
      <c r="D36" s="232"/>
      <c r="E36" s="232"/>
      <c r="F36" s="232"/>
      <c r="G36" s="232"/>
      <c r="H36" s="232"/>
      <c r="I36" s="232"/>
      <c r="J36" s="233"/>
      <c r="K36" s="182"/>
    </row>
    <row r="37" spans="1:11" x14ac:dyDescent="0.3">
      <c r="A37" s="165"/>
      <c r="B37" s="234" t="s">
        <v>6</v>
      </c>
      <c r="C37" s="235"/>
      <c r="D37" s="190">
        <f t="shared" ref="D37:H37" si="3">SUM(D30:D35)</f>
        <v>0</v>
      </c>
      <c r="E37" s="190">
        <f>SUM(E30:E35)</f>
        <v>0</v>
      </c>
      <c r="F37" s="190">
        <f>SUM(F30:F35)</f>
        <v>0</v>
      </c>
      <c r="G37" s="190">
        <f t="shared" si="3"/>
        <v>0</v>
      </c>
      <c r="H37" s="191">
        <f t="shared" si="3"/>
        <v>0</v>
      </c>
      <c r="I37" s="191">
        <f>SUM(I30:I35)</f>
        <v>0</v>
      </c>
      <c r="J37" s="191">
        <f>SUM(J30:J35)</f>
        <v>0</v>
      </c>
      <c r="K37" s="137"/>
    </row>
    <row r="38" spans="1:11" ht="16.2" thickBot="1" x14ac:dyDescent="0.35">
      <c r="A38" s="192"/>
      <c r="B38" s="225" t="s">
        <v>29</v>
      </c>
      <c r="C38" s="226"/>
      <c r="D38" s="226"/>
      <c r="E38" s="226"/>
      <c r="F38" s="226"/>
      <c r="G38" s="226"/>
      <c r="H38" s="226"/>
      <c r="I38" s="227"/>
      <c r="J38" s="193">
        <f>SUM(F37:J37)</f>
        <v>0</v>
      </c>
      <c r="K38" s="137"/>
    </row>
    <row r="39" spans="1:11" ht="15" thickTop="1" x14ac:dyDescent="0.3">
      <c r="A39" s="166"/>
      <c r="E39" s="133"/>
      <c r="K39" s="137"/>
    </row>
    <row r="40" spans="1:11" x14ac:dyDescent="0.3">
      <c r="A40" s="134"/>
      <c r="E40" s="135"/>
      <c r="K40" s="137"/>
    </row>
    <row r="41" spans="1:11" x14ac:dyDescent="0.3">
      <c r="A41" s="134"/>
      <c r="B41" s="202"/>
      <c r="D41" s="202"/>
      <c r="E41" s="203"/>
      <c r="K41" s="137"/>
    </row>
    <row r="42" spans="1:11" ht="15" thickBot="1" x14ac:dyDescent="0.35">
      <c r="A42" s="134"/>
      <c r="B42" s="201"/>
      <c r="C42" s="194"/>
      <c r="D42" s="201"/>
      <c r="E42" s="201"/>
      <c r="K42" s="137"/>
    </row>
    <row r="43" spans="1:11" x14ac:dyDescent="0.3">
      <c r="A43" s="134"/>
      <c r="B43" s="195" t="s">
        <v>90</v>
      </c>
      <c r="C43" s="194"/>
      <c r="D43" s="206" t="s">
        <v>21</v>
      </c>
      <c r="E43" s="206"/>
      <c r="K43" s="137"/>
    </row>
    <row r="44" spans="1:11" x14ac:dyDescent="0.3">
      <c r="A44" s="134"/>
      <c r="B44" s="194"/>
      <c r="C44" s="194"/>
      <c r="D44" s="194"/>
      <c r="E44" s="135"/>
      <c r="K44" s="137"/>
    </row>
    <row r="45" spans="1:11" x14ac:dyDescent="0.3">
      <c r="A45" s="134"/>
      <c r="B45" s="205"/>
      <c r="C45" s="194"/>
      <c r="D45" s="205"/>
      <c r="E45" s="203"/>
      <c r="K45" s="137"/>
    </row>
    <row r="46" spans="1:11" ht="15" thickBot="1" x14ac:dyDescent="0.35">
      <c r="A46" s="134"/>
      <c r="B46" s="201"/>
      <c r="C46" s="194"/>
      <c r="D46" s="201"/>
      <c r="E46" s="204"/>
      <c r="K46" s="137"/>
    </row>
    <row r="47" spans="1:11" x14ac:dyDescent="0.3">
      <c r="A47" s="134"/>
      <c r="B47" s="195" t="s">
        <v>22</v>
      </c>
      <c r="C47" s="194"/>
      <c r="D47" s="206" t="s">
        <v>23</v>
      </c>
      <c r="E47" s="206"/>
      <c r="K47" s="137"/>
    </row>
    <row r="48" spans="1:11" ht="15" thickBot="1" x14ac:dyDescent="0.35">
      <c r="A48" s="197"/>
      <c r="B48" s="198"/>
      <c r="C48" s="198"/>
      <c r="D48" s="198"/>
      <c r="E48" s="196"/>
      <c r="F48" s="198"/>
      <c r="G48" s="198"/>
      <c r="H48" s="198"/>
      <c r="I48" s="198"/>
      <c r="J48" s="198"/>
      <c r="K48" s="199"/>
    </row>
  </sheetData>
  <sheetProtection algorithmName="SHA-512" hashValue="uf42lEW0UrSspIZCw09yINEYvqOPVghMfxFZANDv4tRbfRCA7cQNUcGukIP1a4AeGY2eMQneLmoh/53Q7Yrezw==" saltValue="Xchn5vaNUoxWf57pIeSO/g==" spinCount="100000" sheet="1" objects="1" scenarios="1"/>
  <mergeCells count="28">
    <mergeCell ref="A36:J36"/>
    <mergeCell ref="B37:C37"/>
    <mergeCell ref="B15:J15"/>
    <mergeCell ref="B16:J16"/>
    <mergeCell ref="B17:J17"/>
    <mergeCell ref="B18:J18"/>
    <mergeCell ref="A30:A34"/>
    <mergeCell ref="B24:D24"/>
    <mergeCell ref="B23:D23"/>
    <mergeCell ref="B19:J19"/>
    <mergeCell ref="B20:J20"/>
    <mergeCell ref="B35:C35"/>
    <mergeCell ref="D47:E47"/>
    <mergeCell ref="B8:J8"/>
    <mergeCell ref="B9:J9"/>
    <mergeCell ref="B10:J10"/>
    <mergeCell ref="B4:C4"/>
    <mergeCell ref="B5:C5"/>
    <mergeCell ref="B6:C6"/>
    <mergeCell ref="D5:I5"/>
    <mergeCell ref="D4:I4"/>
    <mergeCell ref="D6:I6"/>
    <mergeCell ref="D43:E43"/>
    <mergeCell ref="B38:I38"/>
    <mergeCell ref="B11:J11"/>
    <mergeCell ref="B12:J12"/>
    <mergeCell ref="B13:J13"/>
    <mergeCell ref="B14:J14"/>
  </mergeCells>
  <pageMargins left="0.70866141732283472" right="0.70866141732283472" top="0.74803149606299213" bottom="0.74803149606299213" header="0.31496062992125984" footer="0.31496062992125984"/>
  <pageSetup paperSize="8" scale="4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49324-36F3-4EF8-8544-2E3C9FFA8EED}">
  <sheetPr>
    <pageSetUpPr fitToPage="1"/>
  </sheetPr>
  <dimension ref="A1:O52"/>
  <sheetViews>
    <sheetView topLeftCell="A13" zoomScale="80" zoomScaleNormal="80" workbookViewId="0">
      <selection activeCell="C14" sqref="C14:F14"/>
    </sheetView>
  </sheetViews>
  <sheetFormatPr defaultColWidth="9.109375" defaultRowHeight="14.4" x14ac:dyDescent="0.3"/>
  <cols>
    <col min="1" max="1" width="5.5546875" style="17" customWidth="1"/>
    <col min="2" max="2" width="44.88671875" style="2" customWidth="1"/>
    <col min="3" max="3" width="17.88671875" style="2" customWidth="1"/>
    <col min="4" max="4" width="25.44140625" style="2" customWidth="1"/>
    <col min="5" max="5" width="20.5546875" style="17" customWidth="1"/>
    <col min="6" max="6" width="21.44140625" style="2" customWidth="1"/>
    <col min="7" max="9" width="19.44140625" style="2" customWidth="1"/>
    <col min="10" max="10" width="19.5546875" style="2" customWidth="1"/>
    <col min="11" max="11" width="4.88671875" style="2" customWidth="1"/>
    <col min="12" max="16384" width="9.109375" style="2"/>
  </cols>
  <sheetData>
    <row r="1" spans="1:15" x14ac:dyDescent="0.3">
      <c r="A1" s="5"/>
      <c r="B1" s="6"/>
      <c r="C1" s="6"/>
      <c r="D1" s="6"/>
      <c r="E1" s="7"/>
      <c r="F1" s="6"/>
      <c r="G1" s="7"/>
      <c r="H1" s="7"/>
      <c r="I1" s="74"/>
      <c r="J1" s="74"/>
      <c r="K1" s="75"/>
    </row>
    <row r="2" spans="1:15" x14ac:dyDescent="0.3">
      <c r="A2" s="8"/>
      <c r="E2" s="9"/>
      <c r="G2" s="9"/>
      <c r="H2" s="9"/>
      <c r="I2" s="19"/>
      <c r="J2" s="19"/>
      <c r="K2" s="10"/>
    </row>
    <row r="3" spans="1:15" ht="15" thickBot="1" x14ac:dyDescent="0.35">
      <c r="A3" s="8"/>
      <c r="E3" s="9"/>
      <c r="G3" s="9"/>
      <c r="H3" s="9"/>
      <c r="I3" s="19"/>
      <c r="J3" s="19"/>
      <c r="K3" s="10"/>
    </row>
    <row r="4" spans="1:15" s="19" customFormat="1" ht="18" x14ac:dyDescent="0.35">
      <c r="A4" s="18"/>
      <c r="B4" s="272" t="s">
        <v>0</v>
      </c>
      <c r="C4" s="273"/>
      <c r="D4" s="274" t="s">
        <v>31</v>
      </c>
      <c r="E4" s="274"/>
      <c r="F4" s="274"/>
      <c r="G4" s="274"/>
      <c r="H4" s="274"/>
      <c r="I4" s="275"/>
      <c r="K4" s="76"/>
    </row>
    <row r="5" spans="1:15" s="19" customFormat="1" ht="15.75" customHeight="1" x14ac:dyDescent="0.35">
      <c r="A5" s="8"/>
      <c r="B5" s="276" t="s">
        <v>1</v>
      </c>
      <c r="C5" s="277"/>
      <c r="D5" s="278" t="s">
        <v>13</v>
      </c>
      <c r="E5" s="278"/>
      <c r="F5" s="278"/>
      <c r="G5" s="278"/>
      <c r="H5" s="278"/>
      <c r="I5" s="279"/>
      <c r="K5" s="76"/>
    </row>
    <row r="6" spans="1:15" s="19" customFormat="1" ht="16.5" customHeight="1" thickBot="1" x14ac:dyDescent="0.4">
      <c r="A6" s="8"/>
      <c r="B6" s="280" t="s">
        <v>2</v>
      </c>
      <c r="C6" s="281"/>
      <c r="D6" s="282" t="s">
        <v>81</v>
      </c>
      <c r="E6" s="282"/>
      <c r="F6" s="282"/>
      <c r="G6" s="282"/>
      <c r="H6" s="282"/>
      <c r="I6" s="283"/>
      <c r="K6" s="76"/>
    </row>
    <row r="7" spans="1:15" s="19" customFormat="1" ht="21.6" thickBot="1" x14ac:dyDescent="0.45">
      <c r="A7" s="8"/>
      <c r="C7" s="20"/>
      <c r="E7" s="21"/>
      <c r="G7" s="9"/>
      <c r="H7" s="9"/>
      <c r="K7" s="76"/>
    </row>
    <row r="8" spans="1:15" s="37" customFormat="1" ht="18" x14ac:dyDescent="0.3">
      <c r="A8" s="42"/>
      <c r="B8" s="284" t="s">
        <v>12</v>
      </c>
      <c r="C8" s="285"/>
      <c r="D8" s="285"/>
      <c r="E8" s="285"/>
      <c r="F8" s="285"/>
      <c r="G8" s="285"/>
      <c r="H8" s="285"/>
      <c r="I8" s="285"/>
      <c r="J8" s="286"/>
      <c r="K8" s="77"/>
      <c r="L8" s="36"/>
      <c r="M8" s="36"/>
      <c r="N8" s="36"/>
      <c r="O8" s="36"/>
    </row>
    <row r="9" spans="1:15" s="39" customFormat="1" ht="16.5" customHeight="1" x14ac:dyDescent="0.3">
      <c r="A9" s="43"/>
      <c r="B9" s="269" t="s">
        <v>20</v>
      </c>
      <c r="C9" s="270"/>
      <c r="D9" s="270"/>
      <c r="E9" s="270"/>
      <c r="F9" s="270"/>
      <c r="G9" s="270"/>
      <c r="H9" s="270"/>
      <c r="I9" s="270"/>
      <c r="J9" s="271"/>
      <c r="K9" s="78"/>
      <c r="L9" s="38"/>
      <c r="M9" s="38"/>
      <c r="N9" s="38"/>
      <c r="O9" s="38"/>
    </row>
    <row r="10" spans="1:15" s="39" customFormat="1" ht="16.5" customHeight="1" x14ac:dyDescent="0.3">
      <c r="A10" s="43"/>
      <c r="B10" s="269" t="s">
        <v>40</v>
      </c>
      <c r="C10" s="270"/>
      <c r="D10" s="270"/>
      <c r="E10" s="270"/>
      <c r="F10" s="270"/>
      <c r="G10" s="270"/>
      <c r="H10" s="270"/>
      <c r="I10" s="270"/>
      <c r="J10" s="271"/>
      <c r="K10" s="78"/>
      <c r="L10" s="38"/>
      <c r="M10" s="38"/>
      <c r="N10" s="38"/>
      <c r="O10" s="38"/>
    </row>
    <row r="11" spans="1:15" s="39" customFormat="1" ht="16.5" customHeight="1" x14ac:dyDescent="0.3">
      <c r="A11" s="43"/>
      <c r="B11" s="269" t="s">
        <v>42</v>
      </c>
      <c r="C11" s="270"/>
      <c r="D11" s="270"/>
      <c r="E11" s="270"/>
      <c r="F11" s="270"/>
      <c r="G11" s="270"/>
      <c r="H11" s="270"/>
      <c r="I11" s="270"/>
      <c r="J11" s="271"/>
      <c r="K11" s="78"/>
      <c r="L11" s="38"/>
      <c r="M11" s="38"/>
      <c r="N11" s="38"/>
      <c r="O11" s="38"/>
    </row>
    <row r="12" spans="1:15" s="39" customFormat="1" ht="15.6" customHeight="1" x14ac:dyDescent="0.3">
      <c r="A12" s="43"/>
      <c r="B12" s="269" t="s">
        <v>32</v>
      </c>
      <c r="C12" s="270"/>
      <c r="D12" s="270"/>
      <c r="E12" s="270"/>
      <c r="F12" s="270"/>
      <c r="G12" s="270"/>
      <c r="H12" s="270"/>
      <c r="I12" s="270"/>
      <c r="J12" s="271"/>
      <c r="K12" s="78"/>
      <c r="L12" s="38"/>
      <c r="M12" s="38"/>
      <c r="N12" s="38"/>
      <c r="O12" s="38"/>
    </row>
    <row r="13" spans="1:15" s="39" customFormat="1" ht="15.6" x14ac:dyDescent="0.3">
      <c r="A13" s="43"/>
      <c r="B13" s="269" t="s">
        <v>41</v>
      </c>
      <c r="C13" s="270"/>
      <c r="D13" s="270"/>
      <c r="E13" s="270"/>
      <c r="F13" s="270"/>
      <c r="G13" s="270"/>
      <c r="H13" s="270"/>
      <c r="I13" s="270"/>
      <c r="J13" s="271"/>
      <c r="K13" s="78"/>
      <c r="L13" s="38"/>
      <c r="M13" s="38"/>
      <c r="N13" s="38"/>
      <c r="O13" s="38"/>
    </row>
    <row r="14" spans="1:15" s="39" customFormat="1" ht="16.5" customHeight="1" x14ac:dyDescent="0.3">
      <c r="A14" s="43"/>
      <c r="B14" s="269" t="s">
        <v>43</v>
      </c>
      <c r="C14" s="270"/>
      <c r="D14" s="270"/>
      <c r="E14" s="270"/>
      <c r="F14" s="270"/>
      <c r="G14" s="270"/>
      <c r="H14" s="270"/>
      <c r="I14" s="270"/>
      <c r="J14" s="271"/>
      <c r="K14" s="78"/>
      <c r="L14" s="38"/>
      <c r="M14" s="38"/>
      <c r="N14" s="38"/>
      <c r="O14" s="38"/>
    </row>
    <row r="15" spans="1:15" s="39" customFormat="1" ht="15.6" customHeight="1" x14ac:dyDescent="0.3">
      <c r="A15" s="43"/>
      <c r="B15" s="269" t="s">
        <v>44</v>
      </c>
      <c r="C15" s="270"/>
      <c r="D15" s="270"/>
      <c r="E15" s="270"/>
      <c r="F15" s="270"/>
      <c r="G15" s="270"/>
      <c r="H15" s="270"/>
      <c r="I15" s="270"/>
      <c r="J15" s="271"/>
      <c r="K15" s="78"/>
      <c r="L15" s="38"/>
      <c r="M15" s="38"/>
      <c r="N15" s="38"/>
      <c r="O15" s="38"/>
    </row>
    <row r="16" spans="1:15" s="39" customFormat="1" ht="16.5" customHeight="1" x14ac:dyDescent="0.3">
      <c r="A16" s="43"/>
      <c r="B16" s="269" t="s">
        <v>82</v>
      </c>
      <c r="C16" s="304"/>
      <c r="D16" s="304"/>
      <c r="E16" s="304"/>
      <c r="F16" s="304"/>
      <c r="G16" s="304"/>
      <c r="H16" s="304"/>
      <c r="I16" s="304"/>
      <c r="J16" s="305"/>
      <c r="K16" s="78"/>
      <c r="L16" s="38"/>
      <c r="M16" s="38"/>
      <c r="N16" s="38"/>
      <c r="O16" s="38"/>
    </row>
    <row r="17" spans="1:15" s="39" customFormat="1" ht="16.5" customHeight="1" x14ac:dyDescent="0.3">
      <c r="A17" s="43"/>
      <c r="B17" s="269" t="s">
        <v>46</v>
      </c>
      <c r="C17" s="270"/>
      <c r="D17" s="270"/>
      <c r="E17" s="270"/>
      <c r="F17" s="270"/>
      <c r="G17" s="270"/>
      <c r="H17" s="270"/>
      <c r="I17" s="270"/>
      <c r="J17" s="271"/>
      <c r="K17" s="78"/>
      <c r="L17" s="38"/>
      <c r="M17" s="38"/>
      <c r="N17" s="38"/>
      <c r="O17" s="38"/>
    </row>
    <row r="18" spans="1:15" s="39" customFormat="1" ht="16.5" customHeight="1" x14ac:dyDescent="0.3">
      <c r="A18" s="43"/>
      <c r="B18" s="269" t="s">
        <v>48</v>
      </c>
      <c r="C18" s="270"/>
      <c r="D18" s="270"/>
      <c r="E18" s="270"/>
      <c r="F18" s="270"/>
      <c r="G18" s="270"/>
      <c r="H18" s="270"/>
      <c r="I18" s="270"/>
      <c r="J18" s="271"/>
      <c r="K18" s="78"/>
      <c r="L18" s="38"/>
      <c r="M18" s="38"/>
      <c r="N18" s="38"/>
      <c r="O18" s="38"/>
    </row>
    <row r="19" spans="1:15" s="39" customFormat="1" ht="15.6" customHeight="1" x14ac:dyDescent="0.3">
      <c r="A19" s="43"/>
      <c r="B19" s="269" t="s">
        <v>49</v>
      </c>
      <c r="C19" s="270"/>
      <c r="D19" s="270"/>
      <c r="E19" s="270"/>
      <c r="F19" s="270"/>
      <c r="G19" s="270"/>
      <c r="H19" s="270"/>
      <c r="I19" s="270"/>
      <c r="J19" s="271"/>
      <c r="K19" s="78"/>
      <c r="L19" s="38"/>
      <c r="M19" s="38"/>
      <c r="N19" s="38"/>
      <c r="O19" s="38"/>
    </row>
    <row r="20" spans="1:15" s="39" customFormat="1" ht="15.6" customHeight="1" x14ac:dyDescent="0.3">
      <c r="A20" s="43"/>
      <c r="B20" s="269" t="s">
        <v>47</v>
      </c>
      <c r="C20" s="270"/>
      <c r="D20" s="270"/>
      <c r="E20" s="270"/>
      <c r="F20" s="270"/>
      <c r="G20" s="270"/>
      <c r="H20" s="270"/>
      <c r="I20" s="270"/>
      <c r="J20" s="271"/>
      <c r="K20" s="78"/>
      <c r="L20" s="38"/>
      <c r="M20" s="38"/>
      <c r="N20" s="38"/>
      <c r="O20" s="38"/>
    </row>
    <row r="21" spans="1:15" s="39" customFormat="1" ht="16.5" customHeight="1" thickBot="1" x14ac:dyDescent="0.35">
      <c r="A21" s="43"/>
      <c r="B21" s="297" t="s">
        <v>33</v>
      </c>
      <c r="C21" s="298"/>
      <c r="D21" s="298"/>
      <c r="E21" s="298"/>
      <c r="F21" s="298"/>
      <c r="G21" s="298"/>
      <c r="H21" s="298"/>
      <c r="I21" s="298"/>
      <c r="J21" s="299"/>
      <c r="K21" s="78"/>
      <c r="L21" s="38"/>
      <c r="M21" s="38"/>
      <c r="N21" s="38"/>
      <c r="O21" s="38"/>
    </row>
    <row r="22" spans="1:15" s="49" customFormat="1" ht="15.6" x14ac:dyDescent="0.3">
      <c r="A22" s="45"/>
      <c r="B22" s="46"/>
      <c r="C22" s="46"/>
      <c r="D22" s="46"/>
      <c r="E22" s="46"/>
      <c r="F22" s="47"/>
      <c r="G22" s="48"/>
      <c r="H22" s="48"/>
      <c r="I22" s="38"/>
      <c r="J22" s="38"/>
      <c r="K22" s="79"/>
      <c r="L22" s="47"/>
      <c r="M22" s="47"/>
      <c r="N22" s="47"/>
      <c r="O22" s="47"/>
    </row>
    <row r="23" spans="1:15" s="48" customFormat="1" ht="18" x14ac:dyDescent="0.35">
      <c r="A23" s="50"/>
      <c r="B23" s="41" t="s">
        <v>16</v>
      </c>
      <c r="C23" s="55"/>
      <c r="D23" s="55"/>
      <c r="E23" s="56"/>
      <c r="F23" s="55"/>
      <c r="I23" s="38"/>
      <c r="J23" s="38"/>
      <c r="K23" s="58"/>
    </row>
    <row r="24" spans="1:15" s="48" customFormat="1" ht="15.6" x14ac:dyDescent="0.3">
      <c r="A24" s="50"/>
      <c r="B24" s="300" t="s">
        <v>4</v>
      </c>
      <c r="C24" s="301"/>
      <c r="D24" s="302"/>
      <c r="E24" s="57" t="s">
        <v>14</v>
      </c>
      <c r="F24" s="57" t="s">
        <v>15</v>
      </c>
      <c r="G24" s="57" t="s">
        <v>25</v>
      </c>
      <c r="H24" s="57" t="s">
        <v>26</v>
      </c>
      <c r="I24" s="38"/>
      <c r="J24" s="38"/>
      <c r="K24" s="58"/>
    </row>
    <row r="25" spans="1:15" ht="15.6" x14ac:dyDescent="0.3">
      <c r="A25" s="11"/>
      <c r="B25" s="303" t="s">
        <v>17</v>
      </c>
      <c r="C25" s="303"/>
      <c r="D25" s="303"/>
      <c r="E25" s="52">
        <v>0.05</v>
      </c>
      <c r="F25" s="52">
        <v>0.05</v>
      </c>
      <c r="G25" s="52">
        <v>0.05</v>
      </c>
      <c r="H25" s="52">
        <v>0.05</v>
      </c>
      <c r="I25" s="38"/>
      <c r="J25" s="38"/>
      <c r="K25" s="10"/>
    </row>
    <row r="26" spans="1:15" ht="15.6" x14ac:dyDescent="0.3">
      <c r="A26" s="12"/>
      <c r="B26" s="53"/>
      <c r="C26" s="53"/>
      <c r="D26" s="53"/>
      <c r="E26" s="48"/>
      <c r="F26" s="48"/>
      <c r="G26" s="48"/>
      <c r="H26" s="48"/>
      <c r="I26" s="38"/>
      <c r="J26" s="38"/>
      <c r="K26" s="10"/>
    </row>
    <row r="27" spans="1:15" s="48" customFormat="1" ht="18" x14ac:dyDescent="0.35">
      <c r="A27" s="50"/>
      <c r="B27" s="41" t="s">
        <v>50</v>
      </c>
      <c r="E27" s="51"/>
      <c r="I27" s="38"/>
      <c r="J27" s="38"/>
      <c r="K27" s="58"/>
    </row>
    <row r="28" spans="1:15" s="48" customFormat="1" ht="15.6" x14ac:dyDescent="0.3">
      <c r="A28" s="50"/>
      <c r="B28" s="54"/>
      <c r="E28" s="51"/>
      <c r="I28" s="38"/>
      <c r="J28" s="38"/>
      <c r="K28" s="58"/>
    </row>
    <row r="29" spans="1:15" s="29" customFormat="1" ht="28.8" x14ac:dyDescent="0.3">
      <c r="A29" s="24" t="s">
        <v>3</v>
      </c>
      <c r="B29" s="25" t="s">
        <v>4</v>
      </c>
      <c r="C29" s="25" t="s">
        <v>35</v>
      </c>
      <c r="D29" s="26" t="s">
        <v>52</v>
      </c>
      <c r="E29" s="27" t="s">
        <v>51</v>
      </c>
      <c r="F29" s="26" t="s">
        <v>11</v>
      </c>
      <c r="G29" s="27" t="s">
        <v>10</v>
      </c>
      <c r="H29" s="28" t="s">
        <v>9</v>
      </c>
      <c r="I29" s="28" t="s">
        <v>27</v>
      </c>
      <c r="J29" s="28" t="s">
        <v>28</v>
      </c>
      <c r="K29" s="80"/>
    </row>
    <row r="30" spans="1:15" s="3" customFormat="1" ht="13.8" x14ac:dyDescent="0.3">
      <c r="A30" s="30"/>
      <c r="B30" s="31" t="s">
        <v>5</v>
      </c>
      <c r="C30" s="31"/>
      <c r="D30" s="32"/>
      <c r="E30" s="33"/>
      <c r="F30" s="33"/>
      <c r="G30" s="33"/>
      <c r="H30" s="34"/>
      <c r="I30" s="34"/>
      <c r="J30" s="34"/>
      <c r="K30" s="81"/>
    </row>
    <row r="31" spans="1:15" s="3" customFormat="1" ht="13.8" x14ac:dyDescent="0.3">
      <c r="A31" s="287">
        <v>1</v>
      </c>
      <c r="B31" s="65" t="s">
        <v>38</v>
      </c>
      <c r="C31" s="66">
        <v>3</v>
      </c>
      <c r="D31" s="70">
        <v>80500</v>
      </c>
      <c r="E31" s="60">
        <f>D31*1.15</f>
        <v>92575</v>
      </c>
      <c r="F31" s="60">
        <f>E31*12</f>
        <v>1110900</v>
      </c>
      <c r="G31" s="60">
        <f t="shared" ref="G31:J35" si="0">F31*(1+E$25)</f>
        <v>1166445</v>
      </c>
      <c r="H31" s="61">
        <f t="shared" si="0"/>
        <v>1224767.25</v>
      </c>
      <c r="I31" s="61">
        <f t="shared" si="0"/>
        <v>1286005.6125</v>
      </c>
      <c r="J31" s="61">
        <f t="shared" si="0"/>
        <v>1350305.8931250002</v>
      </c>
      <c r="K31" s="82"/>
    </row>
    <row r="32" spans="1:15" s="3" customFormat="1" ht="13.8" x14ac:dyDescent="0.3">
      <c r="A32" s="287"/>
      <c r="B32" s="65" t="s">
        <v>34</v>
      </c>
      <c r="C32" s="66">
        <v>8</v>
      </c>
      <c r="D32" s="70">
        <v>166750</v>
      </c>
      <c r="E32" s="60">
        <f>D32*1.15</f>
        <v>191762.49999999997</v>
      </c>
      <c r="F32" s="60">
        <f>E32*12</f>
        <v>2301149.9999999995</v>
      </c>
      <c r="G32" s="60">
        <f t="shared" si="0"/>
        <v>2416207.4999999995</v>
      </c>
      <c r="H32" s="61">
        <f t="shared" si="0"/>
        <v>2537017.8749999995</v>
      </c>
      <c r="I32" s="61">
        <f t="shared" si="0"/>
        <v>2663868.7687499998</v>
      </c>
      <c r="J32" s="61">
        <f t="shared" si="0"/>
        <v>2797062.2071874999</v>
      </c>
      <c r="K32" s="82"/>
    </row>
    <row r="33" spans="1:11" s="3" customFormat="1" ht="13.8" x14ac:dyDescent="0.3">
      <c r="A33" s="287"/>
      <c r="B33" s="64" t="s">
        <v>30</v>
      </c>
      <c r="C33" s="67">
        <v>1</v>
      </c>
      <c r="D33" s="70">
        <v>57500</v>
      </c>
      <c r="E33" s="60">
        <f t="shared" ref="E33:E35" si="1">D33*1.15</f>
        <v>66125</v>
      </c>
      <c r="F33" s="60">
        <f t="shared" ref="F33:F35" si="2">E33*12</f>
        <v>793500</v>
      </c>
      <c r="G33" s="60">
        <f t="shared" si="0"/>
        <v>833175</v>
      </c>
      <c r="H33" s="61">
        <f t="shared" si="0"/>
        <v>874833.75</v>
      </c>
      <c r="I33" s="61">
        <f t="shared" si="0"/>
        <v>918575.4375</v>
      </c>
      <c r="J33" s="61">
        <f t="shared" si="0"/>
        <v>964504.20937500009</v>
      </c>
      <c r="K33" s="81"/>
    </row>
    <row r="34" spans="1:11" s="3" customFormat="1" ht="13.8" x14ac:dyDescent="0.3">
      <c r="A34" s="287"/>
      <c r="B34" s="64" t="s">
        <v>36</v>
      </c>
      <c r="C34" s="67">
        <v>1</v>
      </c>
      <c r="D34" s="70">
        <v>51750</v>
      </c>
      <c r="E34" s="60">
        <f t="shared" si="1"/>
        <v>59512.499999999993</v>
      </c>
      <c r="F34" s="60">
        <f t="shared" si="2"/>
        <v>714149.99999999988</v>
      </c>
      <c r="G34" s="60">
        <f t="shared" si="0"/>
        <v>749857.49999999988</v>
      </c>
      <c r="H34" s="61">
        <f t="shared" si="0"/>
        <v>787350.37499999988</v>
      </c>
      <c r="I34" s="61">
        <f t="shared" si="0"/>
        <v>826717.89374999993</v>
      </c>
      <c r="J34" s="61">
        <f t="shared" si="0"/>
        <v>868053.78843750001</v>
      </c>
      <c r="K34" s="81"/>
    </row>
    <row r="35" spans="1:11" s="3" customFormat="1" ht="13.8" x14ac:dyDescent="0.3">
      <c r="A35" s="4">
        <v>2</v>
      </c>
      <c r="B35" s="65" t="s">
        <v>37</v>
      </c>
      <c r="C35" s="68">
        <v>1</v>
      </c>
      <c r="D35" s="70">
        <v>41400</v>
      </c>
      <c r="E35" s="60">
        <f t="shared" si="1"/>
        <v>47609.999999999993</v>
      </c>
      <c r="F35" s="60">
        <f t="shared" si="2"/>
        <v>571319.99999999988</v>
      </c>
      <c r="G35" s="60">
        <f t="shared" si="0"/>
        <v>599885.99999999988</v>
      </c>
      <c r="H35" s="61">
        <f t="shared" si="0"/>
        <v>629880.29999999993</v>
      </c>
      <c r="I35" s="61">
        <f t="shared" si="0"/>
        <v>661374.31499999994</v>
      </c>
      <c r="J35" s="61">
        <f t="shared" si="0"/>
        <v>694443.03074999992</v>
      </c>
      <c r="K35" s="81"/>
    </row>
    <row r="36" spans="1:11" x14ac:dyDescent="0.3">
      <c r="A36" s="11"/>
      <c r="B36" s="31" t="s">
        <v>6</v>
      </c>
      <c r="D36" s="63">
        <f>SUM(D31:D35)</f>
        <v>397900</v>
      </c>
      <c r="E36" s="63">
        <f t="shared" ref="E36:J36" si="3">SUM(E31:E35)</f>
        <v>457585</v>
      </c>
      <c r="F36" s="63">
        <f t="shared" si="3"/>
        <v>5491020</v>
      </c>
      <c r="G36" s="63">
        <f t="shared" si="3"/>
        <v>5765571</v>
      </c>
      <c r="H36" s="62">
        <f t="shared" si="3"/>
        <v>6053849.5499999998</v>
      </c>
      <c r="I36" s="62">
        <f t="shared" si="3"/>
        <v>6356542.0274999999</v>
      </c>
      <c r="J36" s="62">
        <f t="shared" si="3"/>
        <v>6674369.1288750004</v>
      </c>
      <c r="K36" s="10"/>
    </row>
    <row r="37" spans="1:11" ht="16.2" thickBot="1" x14ac:dyDescent="0.35">
      <c r="A37" s="72"/>
      <c r="B37" s="288" t="s">
        <v>29</v>
      </c>
      <c r="C37" s="289"/>
      <c r="D37" s="289"/>
      <c r="E37" s="289"/>
      <c r="F37" s="289"/>
      <c r="G37" s="289"/>
      <c r="H37" s="289"/>
      <c r="I37" s="290"/>
      <c r="J37" s="73">
        <f>SUM(E36:J36)</f>
        <v>30798936.706375003</v>
      </c>
      <c r="K37" s="10"/>
    </row>
    <row r="38" spans="1:11" ht="15" thickTop="1" x14ac:dyDescent="0.3">
      <c r="A38" s="12"/>
      <c r="E38" s="2"/>
      <c r="K38" s="10"/>
    </row>
    <row r="39" spans="1:11" s="23" customFormat="1" ht="18" x14ac:dyDescent="0.35">
      <c r="A39" s="22"/>
      <c r="B39" s="41" t="s">
        <v>39</v>
      </c>
      <c r="E39" s="2"/>
      <c r="F39" s="2"/>
      <c r="G39" s="2"/>
      <c r="H39" s="2"/>
      <c r="I39" s="2"/>
      <c r="J39" s="2"/>
      <c r="K39" s="10"/>
    </row>
    <row r="40" spans="1:11" ht="18" x14ac:dyDescent="0.35">
      <c r="A40" s="12"/>
      <c r="E40" s="2"/>
      <c r="F40" s="23"/>
      <c r="K40" s="10"/>
    </row>
    <row r="41" spans="1:11" s="35" customFormat="1" ht="43.2" x14ac:dyDescent="0.3">
      <c r="A41" s="24" t="s">
        <v>3</v>
      </c>
      <c r="B41" s="291" t="s">
        <v>7</v>
      </c>
      <c r="C41" s="292"/>
      <c r="D41" s="293"/>
      <c r="E41" s="26" t="s">
        <v>19</v>
      </c>
      <c r="F41" s="44" t="s">
        <v>18</v>
      </c>
      <c r="G41" s="2"/>
      <c r="H41" s="2"/>
      <c r="I41" s="2"/>
      <c r="J41" s="2"/>
      <c r="K41" s="59"/>
    </row>
    <row r="42" spans="1:11" x14ac:dyDescent="0.3">
      <c r="A42" s="11">
        <v>1</v>
      </c>
      <c r="B42" s="294" t="s">
        <v>8</v>
      </c>
      <c r="C42" s="295"/>
      <c r="D42" s="295"/>
      <c r="E42" s="40">
        <v>100</v>
      </c>
      <c r="F42" s="69">
        <f>E42*1.15</f>
        <v>114.99999999999999</v>
      </c>
      <c r="K42" s="10"/>
    </row>
    <row r="43" spans="1:11" x14ac:dyDescent="0.3">
      <c r="A43" s="12"/>
      <c r="E43" s="2"/>
      <c r="K43" s="10"/>
    </row>
    <row r="44" spans="1:11" x14ac:dyDescent="0.3">
      <c r="A44" s="8"/>
      <c r="E44" s="9"/>
      <c r="K44" s="10"/>
    </row>
    <row r="45" spans="1:11" x14ac:dyDescent="0.3">
      <c r="A45" s="8"/>
      <c r="E45" s="9"/>
      <c r="K45" s="10"/>
    </row>
    <row r="46" spans="1:11" ht="15" thickBot="1" x14ac:dyDescent="0.35">
      <c r="A46" s="8"/>
      <c r="B46" s="1"/>
      <c r="C46"/>
      <c r="D46" s="1"/>
      <c r="E46" s="1"/>
      <c r="K46" s="10"/>
    </row>
    <row r="47" spans="1:11" x14ac:dyDescent="0.3">
      <c r="A47" s="8"/>
      <c r="B47" s="71" t="s">
        <v>24</v>
      </c>
      <c r="C47"/>
      <c r="D47" s="296" t="s">
        <v>21</v>
      </c>
      <c r="E47" s="296"/>
      <c r="K47" s="10"/>
    </row>
    <row r="48" spans="1:11" x14ac:dyDescent="0.3">
      <c r="A48" s="8"/>
      <c r="B48"/>
      <c r="C48"/>
      <c r="D48"/>
      <c r="E48" s="9"/>
      <c r="K48" s="10"/>
    </row>
    <row r="49" spans="1:11" x14ac:dyDescent="0.3">
      <c r="A49" s="8"/>
      <c r="B49"/>
      <c r="C49"/>
      <c r="D49"/>
      <c r="E49" s="9"/>
      <c r="K49" s="10"/>
    </row>
    <row r="50" spans="1:11" ht="15" thickBot="1" x14ac:dyDescent="0.35">
      <c r="A50" s="8"/>
      <c r="B50" s="1"/>
      <c r="C50"/>
      <c r="D50" s="1"/>
      <c r="E50" s="9"/>
      <c r="K50" s="10"/>
    </row>
    <row r="51" spans="1:11" x14ac:dyDescent="0.3">
      <c r="A51" s="8"/>
      <c r="B51" s="71" t="s">
        <v>22</v>
      </c>
      <c r="C51"/>
      <c r="D51" s="71" t="s">
        <v>23</v>
      </c>
      <c r="E51" s="9"/>
      <c r="K51" s="10"/>
    </row>
    <row r="52" spans="1:11" ht="15" thickBot="1" x14ac:dyDescent="0.35">
      <c r="A52" s="13"/>
      <c r="B52" s="14"/>
      <c r="C52" s="14"/>
      <c r="D52" s="14"/>
      <c r="E52" s="15"/>
      <c r="F52" s="14"/>
      <c r="G52" s="14"/>
      <c r="H52" s="14"/>
      <c r="I52" s="14"/>
      <c r="J52" s="14"/>
      <c r="K52" s="16"/>
    </row>
  </sheetData>
  <mergeCells count="27">
    <mergeCell ref="B41:D41"/>
    <mergeCell ref="B42:D42"/>
    <mergeCell ref="D47:E47"/>
    <mergeCell ref="B20:J20"/>
    <mergeCell ref="B21:J21"/>
    <mergeCell ref="B24:D24"/>
    <mergeCell ref="B25:D25"/>
    <mergeCell ref="A31:A34"/>
    <mergeCell ref="B37:I37"/>
    <mergeCell ref="B14:J14"/>
    <mergeCell ref="B15:J15"/>
    <mergeCell ref="B16:J16"/>
    <mergeCell ref="B17:J17"/>
    <mergeCell ref="B18:J18"/>
    <mergeCell ref="B19:J19"/>
    <mergeCell ref="B13:J13"/>
    <mergeCell ref="B4:C4"/>
    <mergeCell ref="D4:I4"/>
    <mergeCell ref="B5:C5"/>
    <mergeCell ref="D5:I5"/>
    <mergeCell ref="B6:C6"/>
    <mergeCell ref="D6:I6"/>
    <mergeCell ref="B8:J8"/>
    <mergeCell ref="B9:J9"/>
    <mergeCell ref="B10:J10"/>
    <mergeCell ref="B11:J11"/>
    <mergeCell ref="B12:J12"/>
  </mergeCells>
  <pageMargins left="0.70866141732283472" right="0.70866141732283472" top="0.74803149606299213" bottom="0.74803149606299213" header="0.31496062992125984" footer="0.31496062992125984"/>
  <pageSetup paperSize="9" scale="58" fitToWidth="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6EA49-0435-4CC4-B993-C834579208FC}">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2817B-B52A-43A5-8E02-497FE6D14720}">
  <dimension ref="B1:H129"/>
  <sheetViews>
    <sheetView topLeftCell="A8" workbookViewId="0">
      <selection activeCell="C14" sqref="C14:F14"/>
    </sheetView>
  </sheetViews>
  <sheetFormatPr defaultRowHeight="14.4" x14ac:dyDescent="0.3"/>
  <cols>
    <col min="2" max="2" width="8.88671875" style="85"/>
    <col min="3" max="3" width="16.44140625" style="85" customWidth="1"/>
    <col min="4" max="4" width="44.88671875" style="85" customWidth="1"/>
    <col min="5" max="5" width="21.109375" style="85" customWidth="1"/>
    <col min="6" max="6" width="26.5546875" style="85" customWidth="1"/>
    <col min="7" max="7" width="33.5546875" style="85" customWidth="1"/>
    <col min="8" max="8" width="18.88671875" style="85" customWidth="1"/>
  </cols>
  <sheetData>
    <row r="1" spans="2:8" ht="21" thickBot="1" x14ac:dyDescent="0.6">
      <c r="B1" s="83"/>
      <c r="C1" s="83"/>
      <c r="D1" s="84" t="s">
        <v>53</v>
      </c>
      <c r="E1" s="258" t="s">
        <v>67</v>
      </c>
      <c r="F1" s="258"/>
      <c r="G1" s="259"/>
      <c r="H1" s="83"/>
    </row>
    <row r="2" spans="2:8" ht="21" thickBot="1" x14ac:dyDescent="0.4">
      <c r="B2" s="83"/>
      <c r="C2" s="83"/>
      <c r="D2" s="86" t="s">
        <v>54</v>
      </c>
      <c r="E2" s="260" t="s">
        <v>68</v>
      </c>
      <c r="F2" s="260"/>
      <c r="G2" s="261"/>
      <c r="H2" s="83"/>
    </row>
    <row r="3" spans="2:8" ht="18.600000000000001" thickBot="1" x14ac:dyDescent="0.4">
      <c r="B3" s="83"/>
      <c r="C3" s="83"/>
      <c r="D3" s="83"/>
      <c r="E3" s="83"/>
      <c r="F3" s="83"/>
      <c r="G3" s="83"/>
      <c r="H3" s="83"/>
    </row>
    <row r="4" spans="2:8" ht="37.200000000000003" thickBot="1" x14ac:dyDescent="0.4">
      <c r="B4" s="83"/>
      <c r="C4" s="83"/>
      <c r="D4" s="262" t="s">
        <v>55</v>
      </c>
      <c r="E4" s="263"/>
      <c r="F4" s="263"/>
      <c r="G4" s="264"/>
      <c r="H4" s="83"/>
    </row>
    <row r="5" spans="2:8" ht="18" x14ac:dyDescent="0.35">
      <c r="B5" s="83"/>
      <c r="C5" s="83"/>
      <c r="D5" s="83"/>
      <c r="E5" s="83"/>
      <c r="F5" s="83"/>
      <c r="G5" s="83"/>
      <c r="H5" s="83"/>
    </row>
    <row r="6" spans="2:8" ht="18" x14ac:dyDescent="0.35">
      <c r="B6" s="83"/>
      <c r="C6" s="83"/>
      <c r="D6" s="83"/>
      <c r="E6" s="83"/>
      <c r="F6" s="83"/>
      <c r="G6" s="83"/>
      <c r="H6" s="83"/>
    </row>
    <row r="7" spans="2:8" ht="18" x14ac:dyDescent="0.35">
      <c r="B7" s="83"/>
      <c r="C7" s="83"/>
      <c r="D7" s="83"/>
      <c r="E7" s="83"/>
      <c r="F7" s="83"/>
      <c r="G7" s="83"/>
      <c r="H7" s="83"/>
    </row>
    <row r="8" spans="2:8" ht="18.600000000000001" thickBot="1" x14ac:dyDescent="0.4">
      <c r="B8" s="83"/>
      <c r="C8" s="83"/>
      <c r="D8" s="83"/>
      <c r="E8" s="83"/>
      <c r="F8" s="83"/>
      <c r="G8" s="83"/>
      <c r="H8" s="83"/>
    </row>
    <row r="9" spans="2:8" ht="47.4" thickBot="1" x14ac:dyDescent="0.4">
      <c r="B9" s="83"/>
      <c r="C9" s="118" t="s">
        <v>56</v>
      </c>
      <c r="D9" s="119" t="s">
        <v>57</v>
      </c>
      <c r="E9" s="119" t="s">
        <v>58</v>
      </c>
      <c r="F9" s="119" t="s">
        <v>59</v>
      </c>
      <c r="G9" s="120" t="s">
        <v>60</v>
      </c>
      <c r="H9" s="83"/>
    </row>
    <row r="10" spans="2:8" ht="18.600000000000001" thickBot="1" x14ac:dyDescent="0.4">
      <c r="B10" s="83"/>
      <c r="H10" s="83"/>
    </row>
    <row r="11" spans="2:8" ht="18" x14ac:dyDescent="0.35">
      <c r="B11" s="83"/>
      <c r="C11" s="112">
        <v>3</v>
      </c>
      <c r="D11" s="123" t="s">
        <v>72</v>
      </c>
      <c r="E11" s="124">
        <v>1986145.73</v>
      </c>
      <c r="F11" s="125">
        <v>1986145.73</v>
      </c>
      <c r="G11" s="113">
        <f t="shared" ref="G11:G20" si="0">80*(1-(E11-F11)/F11)</f>
        <v>80</v>
      </c>
      <c r="H11" s="83"/>
    </row>
    <row r="12" spans="2:8" ht="18" x14ac:dyDescent="0.35">
      <c r="B12" s="83"/>
      <c r="C12" s="87">
        <v>1</v>
      </c>
      <c r="D12" s="88" t="s">
        <v>70</v>
      </c>
      <c r="E12" s="91">
        <v>6710060.04208</v>
      </c>
      <c r="F12" s="89">
        <v>1986145.73</v>
      </c>
      <c r="G12" s="90">
        <f t="shared" si="0"/>
        <v>-110.27463053599796</v>
      </c>
      <c r="H12" s="83"/>
    </row>
    <row r="13" spans="2:8" ht="18" x14ac:dyDescent="0.35">
      <c r="B13" s="83"/>
      <c r="C13" s="87">
        <v>5</v>
      </c>
      <c r="D13" s="109" t="s">
        <v>76</v>
      </c>
      <c r="E13" s="110">
        <v>7380255.9299999997</v>
      </c>
      <c r="F13" s="111">
        <v>1986145.73</v>
      </c>
      <c r="G13" s="90">
        <f t="shared" si="0"/>
        <v>-137.26946290089194</v>
      </c>
      <c r="H13" s="83"/>
    </row>
    <row r="14" spans="2:8" ht="18" x14ac:dyDescent="0.35">
      <c r="B14" s="83"/>
      <c r="C14" s="87">
        <v>7</v>
      </c>
      <c r="D14" s="109" t="s">
        <v>78</v>
      </c>
      <c r="E14" s="110">
        <v>8862724.9381249994</v>
      </c>
      <c r="F14" s="111">
        <v>1986145.73</v>
      </c>
      <c r="G14" s="90">
        <f t="shared" si="0"/>
        <v>-196.98185905522649</v>
      </c>
      <c r="H14" s="83"/>
    </row>
    <row r="15" spans="2:8" ht="18" x14ac:dyDescent="0.35">
      <c r="B15" s="83"/>
      <c r="C15" s="87">
        <v>8</v>
      </c>
      <c r="D15" s="109" t="s">
        <v>83</v>
      </c>
      <c r="E15" s="110">
        <v>10544128.472625002</v>
      </c>
      <c r="F15" s="111">
        <v>1986145.73</v>
      </c>
      <c r="G15" s="90">
        <f t="shared" si="0"/>
        <v>-264.70714261737493</v>
      </c>
      <c r="H15" s="83"/>
    </row>
    <row r="16" spans="2:8" ht="18" x14ac:dyDescent="0.35">
      <c r="B16" s="83"/>
      <c r="C16" s="114">
        <v>4</v>
      </c>
      <c r="D16" s="109" t="s">
        <v>74</v>
      </c>
      <c r="E16" s="110">
        <v>24420671.460000001</v>
      </c>
      <c r="F16" s="111">
        <v>1986145.73</v>
      </c>
      <c r="G16" s="90">
        <f t="shared" si="0"/>
        <v>-823.64067011336579</v>
      </c>
      <c r="H16" s="83"/>
    </row>
    <row r="17" spans="2:8" ht="18" x14ac:dyDescent="0.35">
      <c r="B17" s="83"/>
      <c r="C17" s="114">
        <v>2</v>
      </c>
      <c r="D17" s="109" t="s">
        <v>69</v>
      </c>
      <c r="E17" s="110">
        <v>36147533.153750002</v>
      </c>
      <c r="F17" s="111">
        <v>1986145.73</v>
      </c>
      <c r="G17" s="90">
        <f t="shared" si="0"/>
        <v>-1295.9871456662952</v>
      </c>
      <c r="H17" s="83"/>
    </row>
    <row r="18" spans="2:8" ht="18" x14ac:dyDescent="0.35">
      <c r="B18" s="83"/>
      <c r="C18" s="87">
        <v>9</v>
      </c>
      <c r="D18" s="109" t="s">
        <v>80</v>
      </c>
      <c r="E18" s="91">
        <v>47198640.266460173</v>
      </c>
      <c r="F18" s="91">
        <v>1986145.73</v>
      </c>
      <c r="G18" s="90">
        <f t="shared" si="0"/>
        <v>-1741.1148901530073</v>
      </c>
      <c r="H18" s="83"/>
    </row>
    <row r="19" spans="2:8" ht="18" x14ac:dyDescent="0.35">
      <c r="B19" s="83"/>
      <c r="C19" s="114">
        <v>6</v>
      </c>
      <c r="D19" s="109" t="s">
        <v>77</v>
      </c>
      <c r="E19" s="110">
        <v>48768338.060000002</v>
      </c>
      <c r="F19" s="111">
        <v>1986145.73</v>
      </c>
      <c r="G19" s="90">
        <f t="shared" si="0"/>
        <v>-1804.340776142343</v>
      </c>
      <c r="H19" s="83"/>
    </row>
    <row r="20" spans="2:8" ht="18.600000000000001" thickBot="1" x14ac:dyDescent="0.4">
      <c r="B20" s="83"/>
      <c r="C20" s="126">
        <v>10</v>
      </c>
      <c r="D20" s="92" t="s">
        <v>84</v>
      </c>
      <c r="E20" s="115">
        <v>30798936.706375003</v>
      </c>
      <c r="F20" s="115">
        <v>1986145.73</v>
      </c>
      <c r="G20" s="107">
        <f t="shared" si="0"/>
        <v>-1080.5509320355864</v>
      </c>
      <c r="H20" s="83"/>
    </row>
    <row r="21" spans="2:8" ht="15.6" x14ac:dyDescent="0.3">
      <c r="C21" s="93"/>
      <c r="D21" s="94"/>
      <c r="E21" s="95"/>
      <c r="F21" s="95"/>
      <c r="G21" s="96"/>
    </row>
    <row r="22" spans="2:8" ht="18.600000000000001" thickBot="1" x14ac:dyDescent="0.4">
      <c r="B22" s="83"/>
      <c r="H22" s="83"/>
    </row>
    <row r="23" spans="2:8" ht="18" x14ac:dyDescent="0.35">
      <c r="B23" s="83"/>
      <c r="C23" s="249" t="s">
        <v>61</v>
      </c>
      <c r="D23" s="265" t="s">
        <v>85</v>
      </c>
      <c r="E23" s="266"/>
      <c r="F23" s="266"/>
      <c r="G23" s="267"/>
      <c r="H23" s="83"/>
    </row>
    <row r="24" spans="2:8" ht="18" x14ac:dyDescent="0.35">
      <c r="B24" s="83"/>
      <c r="C24" s="250"/>
      <c r="D24" s="121" t="s">
        <v>86</v>
      </c>
      <c r="E24" s="117"/>
      <c r="F24" s="117"/>
      <c r="G24" s="122"/>
      <c r="H24" s="83"/>
    </row>
    <row r="25" spans="2:8" ht="18" x14ac:dyDescent="0.35">
      <c r="B25" s="83"/>
      <c r="C25" s="250"/>
      <c r="D25" s="252"/>
      <c r="E25" s="253"/>
      <c r="F25" s="253"/>
      <c r="G25" s="254"/>
      <c r="H25" s="83"/>
    </row>
    <row r="26" spans="2:8" ht="18.600000000000001" thickBot="1" x14ac:dyDescent="0.4">
      <c r="B26" s="83"/>
      <c r="C26" s="251"/>
      <c r="D26" s="255"/>
      <c r="E26" s="256"/>
      <c r="F26" s="256"/>
      <c r="G26" s="257"/>
      <c r="H26" s="105"/>
    </row>
    <row r="27" spans="2:8" ht="18" x14ac:dyDescent="0.35">
      <c r="B27" s="83"/>
      <c r="C27" s="97"/>
      <c r="D27" s="98"/>
      <c r="E27" s="99"/>
      <c r="F27" s="99"/>
      <c r="G27" s="99"/>
      <c r="H27" s="105"/>
    </row>
    <row r="28" spans="2:8" ht="18" x14ac:dyDescent="0.35">
      <c r="B28" s="83"/>
      <c r="C28" s="97"/>
      <c r="D28" s="98"/>
      <c r="E28" s="99"/>
      <c r="F28" s="99"/>
      <c r="G28" s="99"/>
      <c r="H28" s="105"/>
    </row>
    <row r="29" spans="2:8" ht="18.600000000000001" thickBot="1" x14ac:dyDescent="0.4">
      <c r="B29" s="83"/>
      <c r="C29" s="100"/>
      <c r="D29" s="100"/>
      <c r="E29" s="83"/>
      <c r="F29" s="83"/>
      <c r="G29" s="104"/>
      <c r="H29" s="102"/>
    </row>
    <row r="30" spans="2:8" ht="18" x14ac:dyDescent="0.35">
      <c r="B30" s="83"/>
      <c r="C30" s="268" t="s">
        <v>62</v>
      </c>
      <c r="D30" s="268"/>
      <c r="E30" s="83"/>
      <c r="F30" s="83"/>
      <c r="G30" s="101" t="s">
        <v>63</v>
      </c>
      <c r="H30" s="103"/>
    </row>
    <row r="31" spans="2:8" ht="18" x14ac:dyDescent="0.35">
      <c r="B31" s="83"/>
      <c r="C31" s="101" t="s">
        <v>64</v>
      </c>
      <c r="D31" s="102"/>
      <c r="E31" s="83"/>
      <c r="F31" s="83"/>
      <c r="G31" s="101" t="s">
        <v>65</v>
      </c>
      <c r="H31" s="83"/>
    </row>
    <row r="32" spans="2:8" ht="18" x14ac:dyDescent="0.35">
      <c r="B32" s="83"/>
      <c r="C32" s="83"/>
      <c r="D32" s="83"/>
      <c r="E32" s="83"/>
      <c r="F32" s="83"/>
      <c r="G32" s="83"/>
      <c r="H32" s="83"/>
    </row>
    <row r="33" spans="2:8" ht="18" x14ac:dyDescent="0.35">
      <c r="B33" s="83"/>
      <c r="C33" s="83"/>
      <c r="D33" s="83"/>
      <c r="E33" s="83"/>
      <c r="F33" s="83"/>
      <c r="G33" s="83"/>
      <c r="H33" s="105"/>
    </row>
    <row r="34" spans="2:8" ht="18.600000000000001" thickBot="1" x14ac:dyDescent="0.4">
      <c r="B34" s="83"/>
      <c r="C34" s="83"/>
      <c r="D34" s="83"/>
      <c r="E34" s="83"/>
      <c r="F34" s="83"/>
      <c r="G34" s="104"/>
      <c r="H34" s="106"/>
    </row>
    <row r="35" spans="2:8" ht="18" x14ac:dyDescent="0.35">
      <c r="B35" s="83"/>
      <c r="C35" s="248" t="s">
        <v>66</v>
      </c>
      <c r="D35" s="248"/>
      <c r="E35" s="83"/>
      <c r="F35" s="83"/>
      <c r="G35" s="108" t="s">
        <v>71</v>
      </c>
      <c r="H35" s="83"/>
    </row>
    <row r="36" spans="2:8" ht="18" x14ac:dyDescent="0.35">
      <c r="B36" s="83"/>
      <c r="C36" s="83"/>
      <c r="D36" s="83"/>
      <c r="E36" s="83"/>
      <c r="F36" s="83"/>
      <c r="G36" s="101" t="s">
        <v>64</v>
      </c>
      <c r="H36" s="83"/>
    </row>
    <row r="37" spans="2:8" ht="18" x14ac:dyDescent="0.35">
      <c r="B37" s="83"/>
      <c r="C37" s="83"/>
      <c r="D37" s="83"/>
      <c r="E37" s="83"/>
      <c r="F37" s="83"/>
      <c r="G37" s="83"/>
      <c r="H37" s="83"/>
    </row>
    <row r="38" spans="2:8" ht="18" x14ac:dyDescent="0.35">
      <c r="B38" s="83"/>
      <c r="C38" s="83"/>
      <c r="D38" s="83"/>
      <c r="E38" s="83"/>
      <c r="F38" s="83"/>
      <c r="G38" s="83"/>
      <c r="H38" s="83"/>
    </row>
    <row r="39" spans="2:8" ht="18" x14ac:dyDescent="0.35">
      <c r="B39" s="83"/>
      <c r="C39" s="83"/>
      <c r="D39" s="83"/>
      <c r="E39" s="83"/>
      <c r="F39" s="83"/>
      <c r="G39" s="83"/>
      <c r="H39" s="83"/>
    </row>
    <row r="40" spans="2:8" ht="18" x14ac:dyDescent="0.35">
      <c r="B40" s="83"/>
      <c r="C40" s="83"/>
      <c r="D40" s="83"/>
      <c r="E40" s="83"/>
      <c r="F40" s="83"/>
      <c r="G40" s="83"/>
      <c r="H40" s="83"/>
    </row>
    <row r="41" spans="2:8" ht="18" x14ac:dyDescent="0.35">
      <c r="B41" s="83"/>
      <c r="C41" s="83"/>
      <c r="D41" s="83"/>
      <c r="E41" s="83"/>
      <c r="F41" s="83"/>
      <c r="G41" s="83"/>
      <c r="H41" s="83"/>
    </row>
    <row r="42" spans="2:8" ht="18" x14ac:dyDescent="0.35">
      <c r="B42" s="83"/>
      <c r="C42" s="83"/>
      <c r="D42" s="83"/>
      <c r="E42" s="83"/>
      <c r="F42" s="83"/>
      <c r="G42" s="83"/>
      <c r="H42" s="83"/>
    </row>
    <row r="43" spans="2:8" ht="18" x14ac:dyDescent="0.35">
      <c r="B43" s="83"/>
      <c r="C43" s="83"/>
      <c r="D43" s="83"/>
      <c r="E43" s="83"/>
      <c r="F43" s="83"/>
      <c r="G43" s="83"/>
      <c r="H43" s="83"/>
    </row>
    <row r="44" spans="2:8" ht="18" x14ac:dyDescent="0.35">
      <c r="B44" s="83"/>
      <c r="C44" s="83"/>
      <c r="D44" s="83"/>
      <c r="E44" s="83"/>
      <c r="F44" s="83"/>
      <c r="G44" s="83"/>
      <c r="H44" s="83"/>
    </row>
    <row r="45" spans="2:8" ht="18" x14ac:dyDescent="0.35">
      <c r="B45" s="83"/>
      <c r="C45" s="83"/>
      <c r="D45" s="83"/>
      <c r="E45" s="83"/>
      <c r="F45" s="83"/>
      <c r="G45" s="83"/>
      <c r="H45" s="83"/>
    </row>
    <row r="46" spans="2:8" ht="18" x14ac:dyDescent="0.35">
      <c r="B46" s="83"/>
      <c r="C46" s="83"/>
      <c r="D46" s="83"/>
      <c r="E46" s="83"/>
      <c r="F46" s="83"/>
      <c r="G46" s="83"/>
      <c r="H46" s="83"/>
    </row>
    <row r="47" spans="2:8" ht="18" x14ac:dyDescent="0.35">
      <c r="B47" s="83"/>
      <c r="C47" s="83"/>
      <c r="D47" s="83"/>
      <c r="E47" s="83"/>
      <c r="F47" s="83"/>
      <c r="G47" s="83"/>
      <c r="H47" s="83"/>
    </row>
    <row r="48" spans="2:8" ht="18" x14ac:dyDescent="0.35">
      <c r="B48" s="83"/>
      <c r="C48" s="83"/>
      <c r="D48" s="83"/>
      <c r="E48" s="83"/>
      <c r="F48" s="83"/>
      <c r="G48" s="83"/>
      <c r="H48" s="83"/>
    </row>
    <row r="49" spans="2:8" ht="18" x14ac:dyDescent="0.35">
      <c r="B49" s="83"/>
      <c r="C49" s="83"/>
      <c r="D49" s="83"/>
      <c r="E49" s="83"/>
      <c r="F49" s="83"/>
      <c r="G49" s="83"/>
      <c r="H49" s="83"/>
    </row>
    <row r="50" spans="2:8" ht="18" x14ac:dyDescent="0.35">
      <c r="B50" s="83"/>
      <c r="C50" s="83"/>
      <c r="D50" s="83"/>
      <c r="E50" s="83"/>
      <c r="F50" s="83"/>
      <c r="G50" s="83"/>
      <c r="H50" s="83"/>
    </row>
    <row r="51" spans="2:8" ht="18" x14ac:dyDescent="0.35">
      <c r="B51" s="83"/>
      <c r="C51" s="83"/>
      <c r="D51" s="83"/>
      <c r="E51" s="83"/>
      <c r="F51" s="83"/>
      <c r="G51" s="83"/>
      <c r="H51" s="83"/>
    </row>
    <row r="52" spans="2:8" ht="18" x14ac:dyDescent="0.35">
      <c r="B52" s="83"/>
      <c r="C52" s="83"/>
      <c r="D52" s="83"/>
      <c r="E52" s="83"/>
      <c r="F52" s="83"/>
      <c r="G52" s="83"/>
      <c r="H52" s="83"/>
    </row>
    <row r="53" spans="2:8" ht="18" x14ac:dyDescent="0.35">
      <c r="B53" s="83"/>
      <c r="C53" s="83"/>
      <c r="D53" s="83"/>
      <c r="E53" s="83"/>
      <c r="F53" s="83"/>
      <c r="G53" s="83"/>
      <c r="H53" s="83"/>
    </row>
    <row r="54" spans="2:8" ht="18" x14ac:dyDescent="0.35">
      <c r="B54" s="83"/>
      <c r="C54" s="83"/>
      <c r="D54" s="83"/>
      <c r="E54" s="83"/>
      <c r="F54" s="83"/>
      <c r="G54" s="83"/>
      <c r="H54" s="83"/>
    </row>
    <row r="55" spans="2:8" ht="18" x14ac:dyDescent="0.35">
      <c r="B55" s="83"/>
      <c r="C55" s="83"/>
      <c r="D55" s="83"/>
      <c r="E55" s="83"/>
      <c r="F55" s="83"/>
      <c r="G55" s="83"/>
      <c r="H55" s="83"/>
    </row>
    <row r="56" spans="2:8" ht="18" x14ac:dyDescent="0.35">
      <c r="B56" s="83"/>
      <c r="C56" s="83"/>
      <c r="D56" s="83"/>
      <c r="E56" s="83"/>
      <c r="F56" s="83"/>
      <c r="G56" s="83"/>
      <c r="H56" s="83"/>
    </row>
    <row r="57" spans="2:8" ht="18" x14ac:dyDescent="0.35">
      <c r="B57" s="83"/>
      <c r="C57" s="83"/>
      <c r="D57" s="83"/>
      <c r="E57" s="83"/>
      <c r="F57" s="83"/>
      <c r="G57" s="83"/>
      <c r="H57" s="83"/>
    </row>
    <row r="58" spans="2:8" ht="18" x14ac:dyDescent="0.35">
      <c r="B58" s="83"/>
      <c r="C58" s="83"/>
      <c r="D58" s="83"/>
      <c r="E58" s="83"/>
      <c r="F58" s="83"/>
      <c r="G58" s="83"/>
      <c r="H58" s="83"/>
    </row>
    <row r="59" spans="2:8" ht="18" x14ac:dyDescent="0.35">
      <c r="B59" s="83"/>
      <c r="C59" s="83"/>
      <c r="D59" s="83"/>
      <c r="E59" s="83"/>
      <c r="F59" s="83"/>
      <c r="G59" s="83"/>
      <c r="H59" s="83"/>
    </row>
    <row r="60" spans="2:8" ht="18" x14ac:dyDescent="0.35">
      <c r="B60" s="83"/>
      <c r="C60" s="83"/>
      <c r="D60" s="83"/>
      <c r="E60" s="83"/>
      <c r="F60" s="83"/>
      <c r="G60" s="83"/>
      <c r="H60" s="83"/>
    </row>
    <row r="61" spans="2:8" ht="18" x14ac:dyDescent="0.35">
      <c r="B61" s="83"/>
      <c r="C61" s="83"/>
      <c r="D61" s="83"/>
      <c r="E61" s="83"/>
      <c r="F61" s="83"/>
      <c r="G61" s="83"/>
      <c r="H61" s="83"/>
    </row>
    <row r="62" spans="2:8" ht="18" x14ac:dyDescent="0.35">
      <c r="B62" s="83"/>
      <c r="C62" s="83"/>
      <c r="D62" s="83"/>
      <c r="E62" s="83"/>
      <c r="F62" s="83"/>
      <c r="G62" s="83"/>
      <c r="H62" s="83"/>
    </row>
    <row r="63" spans="2:8" ht="18" x14ac:dyDescent="0.35">
      <c r="B63" s="83"/>
      <c r="C63" s="83"/>
      <c r="D63" s="83"/>
      <c r="E63" s="83"/>
      <c r="F63" s="83"/>
      <c r="G63" s="83"/>
      <c r="H63" s="83"/>
    </row>
    <row r="64" spans="2:8" ht="18" x14ac:dyDescent="0.35">
      <c r="B64" s="83"/>
      <c r="C64" s="83"/>
      <c r="D64" s="83"/>
      <c r="E64" s="83"/>
      <c r="F64" s="83"/>
      <c r="G64" s="83"/>
      <c r="H64" s="83"/>
    </row>
    <row r="65" spans="2:8" ht="18" x14ac:dyDescent="0.35">
      <c r="B65" s="83"/>
      <c r="C65" s="83"/>
      <c r="D65" s="83"/>
      <c r="E65" s="83"/>
      <c r="F65" s="83"/>
      <c r="G65" s="83"/>
      <c r="H65" s="83"/>
    </row>
    <row r="66" spans="2:8" ht="18" x14ac:dyDescent="0.35">
      <c r="B66" s="83"/>
      <c r="C66" s="83"/>
      <c r="D66" s="83"/>
      <c r="E66" s="83"/>
      <c r="F66" s="83"/>
      <c r="G66" s="83"/>
      <c r="H66" s="83"/>
    </row>
    <row r="67" spans="2:8" ht="18" x14ac:dyDescent="0.35">
      <c r="B67" s="83"/>
      <c r="C67" s="83"/>
      <c r="D67" s="83"/>
      <c r="E67" s="83"/>
      <c r="F67" s="83"/>
      <c r="G67" s="83"/>
      <c r="H67" s="83"/>
    </row>
    <row r="68" spans="2:8" ht="18" x14ac:dyDescent="0.35">
      <c r="B68" s="83"/>
      <c r="C68" s="83"/>
      <c r="D68" s="83"/>
      <c r="E68" s="83"/>
      <c r="F68" s="83"/>
      <c r="G68" s="83"/>
      <c r="H68" s="83"/>
    </row>
    <row r="69" spans="2:8" ht="18" x14ac:dyDescent="0.35">
      <c r="B69" s="83"/>
      <c r="C69" s="83"/>
      <c r="D69" s="83"/>
      <c r="E69" s="83"/>
      <c r="F69" s="83"/>
      <c r="G69" s="83"/>
      <c r="H69" s="83"/>
    </row>
    <row r="70" spans="2:8" ht="18" x14ac:dyDescent="0.35">
      <c r="B70" s="83"/>
      <c r="C70" s="83"/>
      <c r="D70" s="83"/>
      <c r="E70" s="83"/>
      <c r="F70" s="83"/>
      <c r="G70" s="83"/>
      <c r="H70" s="83"/>
    </row>
    <row r="71" spans="2:8" ht="18" x14ac:dyDescent="0.35">
      <c r="B71" s="83"/>
      <c r="C71" s="83"/>
      <c r="D71" s="83"/>
      <c r="E71" s="83"/>
      <c r="F71" s="83"/>
      <c r="G71" s="83"/>
      <c r="H71" s="83"/>
    </row>
    <row r="72" spans="2:8" ht="18" x14ac:dyDescent="0.35">
      <c r="B72" s="83"/>
      <c r="C72" s="83"/>
      <c r="D72" s="83"/>
      <c r="E72" s="83"/>
      <c r="F72" s="83"/>
      <c r="G72" s="83"/>
      <c r="H72" s="83"/>
    </row>
    <row r="73" spans="2:8" ht="18" x14ac:dyDescent="0.35">
      <c r="B73" s="83"/>
      <c r="C73" s="83"/>
      <c r="D73" s="83"/>
      <c r="E73" s="83"/>
      <c r="F73" s="83"/>
      <c r="G73" s="83"/>
      <c r="H73" s="83"/>
    </row>
    <row r="74" spans="2:8" ht="18" x14ac:dyDescent="0.35">
      <c r="B74" s="83"/>
      <c r="C74" s="83"/>
      <c r="D74" s="83"/>
      <c r="E74" s="83"/>
      <c r="F74" s="83"/>
      <c r="G74" s="83"/>
      <c r="H74" s="83"/>
    </row>
    <row r="75" spans="2:8" ht="18" x14ac:dyDescent="0.35">
      <c r="B75" s="83"/>
      <c r="C75" s="83"/>
      <c r="D75" s="83"/>
      <c r="E75" s="83"/>
      <c r="F75" s="83"/>
      <c r="G75" s="83"/>
      <c r="H75" s="83"/>
    </row>
    <row r="76" spans="2:8" ht="18" x14ac:dyDescent="0.35">
      <c r="B76" s="83"/>
      <c r="C76" s="83"/>
      <c r="D76" s="83"/>
      <c r="E76" s="83"/>
      <c r="F76" s="83"/>
      <c r="G76" s="83"/>
      <c r="H76" s="83"/>
    </row>
    <row r="77" spans="2:8" ht="18" x14ac:dyDescent="0.35">
      <c r="B77" s="83"/>
      <c r="C77" s="83"/>
      <c r="D77" s="83"/>
      <c r="E77" s="83"/>
      <c r="F77" s="83"/>
      <c r="G77" s="83"/>
      <c r="H77" s="83"/>
    </row>
    <row r="78" spans="2:8" ht="18" x14ac:dyDescent="0.35">
      <c r="B78" s="83"/>
      <c r="C78" s="83"/>
      <c r="D78" s="83"/>
      <c r="E78" s="83"/>
      <c r="F78" s="83"/>
      <c r="G78" s="83"/>
      <c r="H78" s="83"/>
    </row>
    <row r="79" spans="2:8" ht="18" x14ac:dyDescent="0.35">
      <c r="B79" s="83"/>
      <c r="C79" s="83"/>
      <c r="D79" s="83"/>
      <c r="E79" s="83"/>
      <c r="F79" s="83"/>
      <c r="G79" s="83"/>
      <c r="H79" s="83"/>
    </row>
    <row r="80" spans="2:8" ht="18" x14ac:dyDescent="0.35">
      <c r="B80" s="83"/>
      <c r="C80" s="83"/>
      <c r="D80" s="83"/>
      <c r="E80" s="83"/>
      <c r="F80" s="83"/>
      <c r="G80" s="83"/>
      <c r="H80" s="83"/>
    </row>
    <row r="81" spans="2:8" ht="18" x14ac:dyDescent="0.35">
      <c r="B81" s="83"/>
      <c r="C81" s="83"/>
      <c r="D81" s="83"/>
      <c r="E81" s="83"/>
      <c r="F81" s="83"/>
      <c r="G81" s="83"/>
      <c r="H81" s="83"/>
    </row>
    <row r="82" spans="2:8" ht="18" x14ac:dyDescent="0.35">
      <c r="B82" s="83"/>
      <c r="C82" s="83"/>
      <c r="D82" s="83"/>
      <c r="E82" s="83"/>
      <c r="F82" s="83"/>
      <c r="G82" s="83"/>
      <c r="H82" s="83"/>
    </row>
    <row r="83" spans="2:8" ht="18" x14ac:dyDescent="0.35">
      <c r="B83" s="83"/>
      <c r="C83" s="83"/>
      <c r="D83" s="83"/>
      <c r="E83" s="83"/>
      <c r="F83" s="83"/>
      <c r="G83" s="83"/>
      <c r="H83" s="83"/>
    </row>
    <row r="84" spans="2:8" ht="18" x14ac:dyDescent="0.35">
      <c r="B84" s="83"/>
      <c r="C84" s="83"/>
      <c r="D84" s="83"/>
      <c r="E84" s="83"/>
      <c r="F84" s="83"/>
      <c r="G84" s="83"/>
      <c r="H84" s="83"/>
    </row>
    <row r="85" spans="2:8" ht="18" x14ac:dyDescent="0.35">
      <c r="B85" s="83"/>
      <c r="C85" s="83"/>
      <c r="D85" s="83"/>
      <c r="E85" s="83"/>
      <c r="F85" s="83"/>
      <c r="G85" s="83"/>
      <c r="H85" s="83"/>
    </row>
    <row r="86" spans="2:8" ht="18" x14ac:dyDescent="0.35">
      <c r="B86" s="83"/>
      <c r="C86" s="83"/>
      <c r="D86" s="83"/>
      <c r="E86" s="83"/>
      <c r="F86" s="83"/>
      <c r="G86" s="83"/>
      <c r="H86" s="83"/>
    </row>
    <row r="87" spans="2:8" ht="18" x14ac:dyDescent="0.35">
      <c r="B87" s="83"/>
      <c r="C87" s="83"/>
      <c r="D87" s="83"/>
      <c r="E87" s="83"/>
      <c r="F87" s="83"/>
      <c r="G87" s="83"/>
      <c r="H87" s="83"/>
    </row>
    <row r="88" spans="2:8" ht="18" x14ac:dyDescent="0.35">
      <c r="B88" s="83"/>
      <c r="C88" s="83"/>
      <c r="D88" s="83"/>
      <c r="E88" s="83"/>
      <c r="F88" s="83"/>
      <c r="G88" s="83"/>
      <c r="H88" s="83"/>
    </row>
    <row r="89" spans="2:8" ht="18" x14ac:dyDescent="0.35">
      <c r="B89" s="83"/>
      <c r="C89" s="83"/>
      <c r="D89" s="83"/>
      <c r="E89" s="83"/>
      <c r="F89" s="83"/>
      <c r="G89" s="83"/>
      <c r="H89" s="83"/>
    </row>
    <row r="90" spans="2:8" ht="18" x14ac:dyDescent="0.35">
      <c r="B90" s="83"/>
      <c r="C90" s="83"/>
      <c r="D90" s="83"/>
      <c r="E90" s="83"/>
      <c r="F90" s="83"/>
      <c r="G90" s="83"/>
      <c r="H90" s="83"/>
    </row>
    <row r="91" spans="2:8" ht="18" x14ac:dyDescent="0.35">
      <c r="B91" s="83"/>
      <c r="C91" s="83"/>
      <c r="D91" s="83"/>
      <c r="E91" s="83"/>
      <c r="F91" s="83"/>
      <c r="G91" s="83"/>
      <c r="H91" s="83"/>
    </row>
    <row r="92" spans="2:8" ht="18" x14ac:dyDescent="0.35">
      <c r="B92" s="83"/>
      <c r="C92" s="83"/>
      <c r="D92" s="83"/>
      <c r="E92" s="83"/>
      <c r="F92" s="83"/>
      <c r="G92" s="83"/>
      <c r="H92" s="83"/>
    </row>
    <row r="93" spans="2:8" ht="18" x14ac:dyDescent="0.35">
      <c r="B93" s="83"/>
      <c r="C93" s="83"/>
      <c r="D93" s="83"/>
      <c r="E93" s="83"/>
      <c r="F93" s="83"/>
      <c r="G93" s="83"/>
      <c r="H93" s="83"/>
    </row>
    <row r="94" spans="2:8" ht="18" x14ac:dyDescent="0.35">
      <c r="B94" s="83"/>
      <c r="C94" s="83"/>
      <c r="D94" s="83"/>
      <c r="E94" s="83"/>
      <c r="F94" s="83"/>
      <c r="G94" s="83"/>
      <c r="H94" s="83"/>
    </row>
    <row r="95" spans="2:8" ht="18" x14ac:dyDescent="0.35">
      <c r="B95" s="83"/>
      <c r="C95" s="83"/>
      <c r="D95" s="83"/>
      <c r="E95" s="83"/>
      <c r="F95" s="83"/>
      <c r="G95" s="83"/>
      <c r="H95" s="83"/>
    </row>
    <row r="96" spans="2:8" ht="18" x14ac:dyDescent="0.35">
      <c r="B96" s="83"/>
      <c r="C96" s="83"/>
      <c r="D96" s="83"/>
      <c r="E96" s="83"/>
      <c r="F96" s="83"/>
      <c r="G96" s="83"/>
      <c r="H96" s="83"/>
    </row>
    <row r="97" spans="2:8" ht="18" x14ac:dyDescent="0.35">
      <c r="B97" s="83"/>
      <c r="C97" s="83"/>
      <c r="D97" s="83"/>
      <c r="E97" s="83"/>
      <c r="F97" s="83"/>
      <c r="G97" s="83"/>
      <c r="H97" s="83"/>
    </row>
    <row r="98" spans="2:8" ht="18" x14ac:dyDescent="0.35">
      <c r="B98" s="83"/>
      <c r="C98" s="83"/>
      <c r="D98" s="83"/>
      <c r="E98" s="83"/>
      <c r="F98" s="83"/>
      <c r="G98" s="83"/>
      <c r="H98" s="83"/>
    </row>
    <row r="99" spans="2:8" ht="18" x14ac:dyDescent="0.35">
      <c r="B99" s="83"/>
      <c r="C99" s="83"/>
      <c r="D99" s="83"/>
      <c r="E99" s="83"/>
      <c r="F99" s="83"/>
      <c r="G99" s="83"/>
      <c r="H99" s="83"/>
    </row>
    <row r="100" spans="2:8" ht="18" x14ac:dyDescent="0.35">
      <c r="B100" s="83"/>
      <c r="C100" s="83"/>
      <c r="D100" s="83"/>
      <c r="E100" s="83"/>
      <c r="F100" s="83"/>
      <c r="G100" s="83"/>
      <c r="H100" s="83"/>
    </row>
    <row r="101" spans="2:8" ht="18" x14ac:dyDescent="0.35">
      <c r="B101" s="83"/>
      <c r="C101" s="83"/>
      <c r="D101" s="83"/>
      <c r="E101" s="83"/>
      <c r="F101" s="83"/>
      <c r="G101" s="83"/>
      <c r="H101" s="83"/>
    </row>
    <row r="102" spans="2:8" ht="18" x14ac:dyDescent="0.35">
      <c r="B102" s="83"/>
      <c r="C102" s="83"/>
      <c r="D102" s="83"/>
      <c r="E102" s="83"/>
      <c r="F102" s="83"/>
      <c r="G102" s="83"/>
      <c r="H102" s="83"/>
    </row>
    <row r="103" spans="2:8" ht="18" x14ac:dyDescent="0.35">
      <c r="B103" s="83"/>
      <c r="C103" s="83"/>
      <c r="D103" s="83"/>
      <c r="E103" s="83"/>
      <c r="F103" s="83"/>
      <c r="G103" s="83"/>
      <c r="H103" s="83"/>
    </row>
    <row r="104" spans="2:8" ht="18" x14ac:dyDescent="0.35">
      <c r="B104" s="83"/>
      <c r="C104" s="83"/>
      <c r="D104" s="83"/>
      <c r="E104" s="83"/>
      <c r="F104" s="83"/>
      <c r="G104" s="83"/>
      <c r="H104" s="83"/>
    </row>
    <row r="105" spans="2:8" ht="18" x14ac:dyDescent="0.35">
      <c r="B105" s="83"/>
      <c r="C105" s="83"/>
      <c r="D105" s="83"/>
      <c r="E105" s="83"/>
      <c r="F105" s="83"/>
      <c r="G105" s="83"/>
      <c r="H105" s="83"/>
    </row>
    <row r="106" spans="2:8" ht="18" x14ac:dyDescent="0.35">
      <c r="B106" s="83"/>
      <c r="C106" s="83"/>
      <c r="D106" s="83"/>
      <c r="E106" s="83"/>
      <c r="F106" s="83"/>
      <c r="G106" s="83"/>
      <c r="H106" s="83"/>
    </row>
    <row r="107" spans="2:8" ht="18" x14ac:dyDescent="0.35">
      <c r="B107" s="83"/>
      <c r="C107" s="83"/>
      <c r="D107" s="83"/>
      <c r="E107" s="83"/>
      <c r="F107" s="83"/>
      <c r="G107" s="83"/>
      <c r="H107" s="83"/>
    </row>
    <row r="108" spans="2:8" ht="18" x14ac:dyDescent="0.35">
      <c r="B108" s="83"/>
      <c r="C108" s="83"/>
      <c r="D108" s="83"/>
      <c r="E108" s="83"/>
      <c r="F108" s="83"/>
      <c r="G108" s="83"/>
      <c r="H108" s="83"/>
    </row>
    <row r="109" spans="2:8" ht="18" x14ac:dyDescent="0.35">
      <c r="B109" s="83"/>
      <c r="C109" s="83"/>
      <c r="D109" s="83"/>
      <c r="E109" s="83"/>
      <c r="F109" s="83"/>
      <c r="G109" s="83"/>
      <c r="H109" s="83"/>
    </row>
    <row r="110" spans="2:8" ht="18" x14ac:dyDescent="0.35">
      <c r="B110" s="83"/>
      <c r="C110" s="83"/>
      <c r="D110" s="83"/>
      <c r="E110" s="83"/>
      <c r="F110" s="83"/>
      <c r="G110" s="83"/>
      <c r="H110" s="83"/>
    </row>
    <row r="111" spans="2:8" ht="18" x14ac:dyDescent="0.35">
      <c r="B111" s="83"/>
      <c r="C111" s="83"/>
      <c r="D111" s="83"/>
      <c r="E111" s="83"/>
      <c r="F111" s="83"/>
      <c r="G111" s="83"/>
      <c r="H111" s="83"/>
    </row>
    <row r="112" spans="2:8" ht="18" x14ac:dyDescent="0.35">
      <c r="B112" s="83"/>
      <c r="C112" s="83"/>
      <c r="D112" s="83"/>
      <c r="E112" s="83"/>
      <c r="F112" s="83"/>
      <c r="G112" s="83"/>
      <c r="H112" s="83"/>
    </row>
    <row r="113" spans="2:8" ht="18" x14ac:dyDescent="0.35">
      <c r="B113" s="83"/>
      <c r="C113" s="83"/>
      <c r="D113" s="83"/>
      <c r="E113" s="83"/>
      <c r="F113" s="83"/>
      <c r="G113" s="83"/>
      <c r="H113" s="83"/>
    </row>
    <row r="114" spans="2:8" ht="18" x14ac:dyDescent="0.35">
      <c r="B114" s="83"/>
      <c r="C114" s="83"/>
      <c r="D114" s="83"/>
      <c r="E114" s="83"/>
      <c r="F114" s="83"/>
      <c r="G114" s="83"/>
      <c r="H114" s="83"/>
    </row>
    <row r="115" spans="2:8" ht="18" x14ac:dyDescent="0.35">
      <c r="B115" s="83"/>
      <c r="C115" s="83"/>
      <c r="D115" s="83"/>
      <c r="E115" s="83"/>
      <c r="F115" s="83"/>
      <c r="G115" s="83"/>
      <c r="H115" s="83"/>
    </row>
    <row r="116" spans="2:8" ht="18" x14ac:dyDescent="0.35">
      <c r="B116" s="83"/>
      <c r="C116" s="83"/>
      <c r="D116" s="83"/>
      <c r="E116" s="83"/>
      <c r="F116" s="83"/>
      <c r="G116" s="83"/>
      <c r="H116" s="83"/>
    </row>
    <row r="117" spans="2:8" ht="18" x14ac:dyDescent="0.35">
      <c r="B117" s="83"/>
      <c r="C117" s="83"/>
      <c r="D117" s="83"/>
      <c r="E117" s="83"/>
      <c r="F117" s="83"/>
      <c r="G117" s="83"/>
      <c r="H117" s="83"/>
    </row>
    <row r="118" spans="2:8" ht="18" x14ac:dyDescent="0.35">
      <c r="B118" s="83"/>
      <c r="C118" s="83"/>
      <c r="D118" s="83"/>
      <c r="E118" s="83"/>
      <c r="F118" s="83"/>
      <c r="G118" s="83"/>
      <c r="H118" s="83"/>
    </row>
    <row r="119" spans="2:8" ht="18" x14ac:dyDescent="0.35">
      <c r="B119" s="83"/>
      <c r="C119" s="83"/>
      <c r="D119" s="83"/>
      <c r="E119" s="83"/>
      <c r="F119" s="83"/>
      <c r="G119" s="83"/>
      <c r="H119" s="83"/>
    </row>
    <row r="120" spans="2:8" ht="18" x14ac:dyDescent="0.35">
      <c r="B120" s="83"/>
      <c r="C120" s="83"/>
      <c r="D120" s="83"/>
      <c r="E120" s="83"/>
      <c r="F120" s="83"/>
      <c r="G120" s="83"/>
      <c r="H120" s="83"/>
    </row>
    <row r="121" spans="2:8" ht="18" x14ac:dyDescent="0.35">
      <c r="B121" s="83"/>
      <c r="C121" s="83"/>
      <c r="D121" s="83"/>
      <c r="E121" s="83"/>
      <c r="F121" s="83"/>
      <c r="G121" s="83"/>
      <c r="H121" s="83"/>
    </row>
    <row r="122" spans="2:8" ht="18" x14ac:dyDescent="0.35">
      <c r="B122" s="83"/>
      <c r="C122" s="83"/>
      <c r="D122" s="83"/>
      <c r="E122" s="83"/>
      <c r="F122" s="83"/>
      <c r="G122" s="83"/>
      <c r="H122" s="83"/>
    </row>
    <row r="123" spans="2:8" ht="18" x14ac:dyDescent="0.35">
      <c r="B123" s="83"/>
      <c r="C123" s="83"/>
      <c r="D123" s="83"/>
      <c r="E123" s="83"/>
      <c r="F123" s="83"/>
      <c r="G123" s="83"/>
      <c r="H123" s="83"/>
    </row>
    <row r="124" spans="2:8" ht="18" x14ac:dyDescent="0.35">
      <c r="B124" s="83"/>
      <c r="C124" s="83"/>
      <c r="D124" s="83"/>
      <c r="E124" s="83"/>
      <c r="F124" s="83"/>
      <c r="G124" s="83"/>
      <c r="H124" s="83"/>
    </row>
    <row r="125" spans="2:8" ht="18" x14ac:dyDescent="0.35">
      <c r="B125" s="83"/>
      <c r="C125" s="83"/>
      <c r="D125" s="83"/>
      <c r="E125" s="83"/>
      <c r="F125" s="83"/>
      <c r="G125" s="83"/>
      <c r="H125" s="83"/>
    </row>
    <row r="126" spans="2:8" ht="18" x14ac:dyDescent="0.35">
      <c r="B126" s="83"/>
      <c r="C126" s="83"/>
      <c r="D126" s="83"/>
      <c r="E126" s="83"/>
      <c r="F126" s="83"/>
      <c r="G126" s="83"/>
      <c r="H126" s="83"/>
    </row>
    <row r="127" spans="2:8" ht="18" x14ac:dyDescent="0.35">
      <c r="B127" s="83"/>
      <c r="C127" s="83"/>
      <c r="D127" s="83"/>
      <c r="E127" s="83"/>
      <c r="F127" s="83"/>
      <c r="G127" s="83"/>
      <c r="H127" s="83"/>
    </row>
    <row r="128" spans="2:8" ht="18" x14ac:dyDescent="0.35">
      <c r="B128" s="83"/>
      <c r="C128" s="83"/>
      <c r="D128" s="83"/>
      <c r="E128" s="83"/>
      <c r="F128" s="83"/>
      <c r="G128" s="83"/>
      <c r="H128" s="83"/>
    </row>
    <row r="129" spans="3:7" ht="18" x14ac:dyDescent="0.35">
      <c r="C129" s="83"/>
      <c r="D129" s="83"/>
      <c r="E129" s="83"/>
      <c r="F129" s="83"/>
      <c r="G129" s="83"/>
    </row>
  </sheetData>
  <mergeCells count="9">
    <mergeCell ref="C35:D35"/>
    <mergeCell ref="C23:C26"/>
    <mergeCell ref="D25:G25"/>
    <mergeCell ref="D26:G26"/>
    <mergeCell ref="E1:G1"/>
    <mergeCell ref="E2:G2"/>
    <mergeCell ref="D4:G4"/>
    <mergeCell ref="D23:G23"/>
    <mergeCell ref="C30:D30"/>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08A01-A528-4D14-8321-57537429D590}">
  <sheetPr>
    <pageSetUpPr fitToPage="1"/>
  </sheetPr>
  <dimension ref="A1:O52"/>
  <sheetViews>
    <sheetView topLeftCell="A11" zoomScale="80" zoomScaleNormal="80" workbookViewId="0">
      <selection activeCell="C14" sqref="C14:F14"/>
    </sheetView>
  </sheetViews>
  <sheetFormatPr defaultColWidth="9.109375" defaultRowHeight="14.4" x14ac:dyDescent="0.3"/>
  <cols>
    <col min="1" max="1" width="5.5546875" style="17" customWidth="1"/>
    <col min="2" max="2" width="44.88671875" style="2" customWidth="1"/>
    <col min="3" max="3" width="17.88671875" style="2" customWidth="1"/>
    <col min="4" max="4" width="25.44140625" style="2" customWidth="1"/>
    <col min="5" max="5" width="20.5546875" style="17" customWidth="1"/>
    <col min="6" max="6" width="21.44140625" style="2" customWidth="1"/>
    <col min="7" max="9" width="19.44140625" style="2" customWidth="1"/>
    <col min="10" max="10" width="19.5546875" style="2" customWidth="1"/>
    <col min="11" max="11" width="4.88671875" style="2" customWidth="1"/>
    <col min="12" max="12" width="9.109375" style="2"/>
    <col min="13" max="13" width="10.5546875" style="2" bestFit="1" customWidth="1"/>
    <col min="14" max="16384" width="9.109375" style="2"/>
  </cols>
  <sheetData>
    <row r="1" spans="1:15" x14ac:dyDescent="0.3">
      <c r="A1" s="5"/>
      <c r="B1" s="6"/>
      <c r="C1" s="6"/>
      <c r="D1" s="6"/>
      <c r="E1" s="7"/>
      <c r="F1" s="6"/>
      <c r="G1" s="7"/>
      <c r="H1" s="7"/>
      <c r="I1" s="74"/>
      <c r="J1" s="74"/>
      <c r="K1" s="75"/>
    </row>
    <row r="2" spans="1:15" x14ac:dyDescent="0.3">
      <c r="A2" s="8"/>
      <c r="E2" s="9"/>
      <c r="G2" s="9"/>
      <c r="H2" s="9"/>
      <c r="I2" s="19"/>
      <c r="J2" s="19"/>
      <c r="K2" s="10"/>
    </row>
    <row r="3" spans="1:15" ht="15" thickBot="1" x14ac:dyDescent="0.35">
      <c r="A3" s="8"/>
      <c r="E3" s="9"/>
      <c r="G3" s="9"/>
      <c r="H3" s="9"/>
      <c r="I3" s="19"/>
      <c r="J3" s="19"/>
      <c r="K3" s="10"/>
    </row>
    <row r="4" spans="1:15" s="19" customFormat="1" ht="18" x14ac:dyDescent="0.35">
      <c r="A4" s="18"/>
      <c r="B4" s="272" t="s">
        <v>0</v>
      </c>
      <c r="C4" s="273"/>
      <c r="D4" s="274" t="s">
        <v>31</v>
      </c>
      <c r="E4" s="274"/>
      <c r="F4" s="274"/>
      <c r="G4" s="274"/>
      <c r="H4" s="274"/>
      <c r="I4" s="275"/>
      <c r="K4" s="76"/>
    </row>
    <row r="5" spans="1:15" s="19" customFormat="1" ht="15.75" customHeight="1" x14ac:dyDescent="0.35">
      <c r="A5" s="8"/>
      <c r="B5" s="276" t="s">
        <v>1</v>
      </c>
      <c r="C5" s="277"/>
      <c r="D5" s="278" t="s">
        <v>13</v>
      </c>
      <c r="E5" s="278"/>
      <c r="F5" s="278"/>
      <c r="G5" s="278"/>
      <c r="H5" s="278"/>
      <c r="I5" s="279"/>
      <c r="K5" s="76"/>
    </row>
    <row r="6" spans="1:15" s="19" customFormat="1" ht="16.5" customHeight="1" thickBot="1" x14ac:dyDescent="0.4">
      <c r="A6" s="8"/>
      <c r="B6" s="280" t="s">
        <v>2</v>
      </c>
      <c r="C6" s="281"/>
      <c r="D6" s="282" t="s">
        <v>72</v>
      </c>
      <c r="E6" s="282"/>
      <c r="F6" s="282"/>
      <c r="G6" s="282"/>
      <c r="H6" s="282"/>
      <c r="I6" s="283"/>
      <c r="K6" s="76"/>
    </row>
    <row r="7" spans="1:15" s="19" customFormat="1" ht="21.6" thickBot="1" x14ac:dyDescent="0.45">
      <c r="A7" s="8"/>
      <c r="C7" s="20"/>
      <c r="E7" s="21"/>
      <c r="G7" s="9"/>
      <c r="H7" s="9"/>
      <c r="K7" s="76"/>
    </row>
    <row r="8" spans="1:15" s="37" customFormat="1" ht="18" x14ac:dyDescent="0.3">
      <c r="A8" s="42"/>
      <c r="B8" s="284" t="s">
        <v>12</v>
      </c>
      <c r="C8" s="285"/>
      <c r="D8" s="285"/>
      <c r="E8" s="285"/>
      <c r="F8" s="285"/>
      <c r="G8" s="285"/>
      <c r="H8" s="285"/>
      <c r="I8" s="285"/>
      <c r="J8" s="286"/>
      <c r="K8" s="77"/>
      <c r="L8" s="36"/>
      <c r="M8" s="36"/>
      <c r="N8" s="36"/>
      <c r="O8" s="36"/>
    </row>
    <row r="9" spans="1:15" s="39" customFormat="1" ht="16.5" customHeight="1" x14ac:dyDescent="0.3">
      <c r="A9" s="43"/>
      <c r="B9" s="269" t="s">
        <v>20</v>
      </c>
      <c r="C9" s="270"/>
      <c r="D9" s="270"/>
      <c r="E9" s="270"/>
      <c r="F9" s="270"/>
      <c r="G9" s="270"/>
      <c r="H9" s="270"/>
      <c r="I9" s="270"/>
      <c r="J9" s="271"/>
      <c r="K9" s="78"/>
      <c r="L9" s="38"/>
      <c r="M9" s="38"/>
      <c r="N9" s="38"/>
      <c r="O9" s="38"/>
    </row>
    <row r="10" spans="1:15" s="39" customFormat="1" ht="16.5" customHeight="1" x14ac:dyDescent="0.3">
      <c r="A10" s="43"/>
      <c r="B10" s="269" t="s">
        <v>40</v>
      </c>
      <c r="C10" s="270"/>
      <c r="D10" s="270"/>
      <c r="E10" s="270"/>
      <c r="F10" s="270"/>
      <c r="G10" s="270"/>
      <c r="H10" s="270"/>
      <c r="I10" s="270"/>
      <c r="J10" s="271"/>
      <c r="K10" s="78"/>
      <c r="L10" s="38"/>
      <c r="M10" s="38"/>
      <c r="N10" s="38"/>
      <c r="O10" s="38"/>
    </row>
    <row r="11" spans="1:15" s="39" customFormat="1" ht="16.5" customHeight="1" x14ac:dyDescent="0.3">
      <c r="A11" s="43"/>
      <c r="B11" s="269" t="s">
        <v>42</v>
      </c>
      <c r="C11" s="270"/>
      <c r="D11" s="270"/>
      <c r="E11" s="270"/>
      <c r="F11" s="270"/>
      <c r="G11" s="270"/>
      <c r="H11" s="270"/>
      <c r="I11" s="270"/>
      <c r="J11" s="271"/>
      <c r="K11" s="78"/>
      <c r="L11" s="38"/>
      <c r="M11" s="38"/>
      <c r="N11" s="38"/>
      <c r="O11" s="38"/>
    </row>
    <row r="12" spans="1:15" s="39" customFormat="1" ht="15.6" customHeight="1" x14ac:dyDescent="0.3">
      <c r="A12" s="43"/>
      <c r="B12" s="269" t="s">
        <v>32</v>
      </c>
      <c r="C12" s="270"/>
      <c r="D12" s="270"/>
      <c r="E12" s="270"/>
      <c r="F12" s="270"/>
      <c r="G12" s="270"/>
      <c r="H12" s="270"/>
      <c r="I12" s="270"/>
      <c r="J12" s="271"/>
      <c r="K12" s="78"/>
      <c r="L12" s="38"/>
      <c r="M12" s="38"/>
      <c r="N12" s="38"/>
      <c r="O12" s="38"/>
    </row>
    <row r="13" spans="1:15" s="39" customFormat="1" ht="15.6" x14ac:dyDescent="0.3">
      <c r="A13" s="43"/>
      <c r="B13" s="269" t="s">
        <v>41</v>
      </c>
      <c r="C13" s="270"/>
      <c r="D13" s="270"/>
      <c r="E13" s="270"/>
      <c r="F13" s="270"/>
      <c r="G13" s="270"/>
      <c r="H13" s="270"/>
      <c r="I13" s="270"/>
      <c r="J13" s="271"/>
      <c r="K13" s="78"/>
      <c r="L13" s="38"/>
      <c r="M13" s="38"/>
      <c r="N13" s="38"/>
      <c r="O13" s="38"/>
    </row>
    <row r="14" spans="1:15" s="39" customFormat="1" ht="16.5" customHeight="1" x14ac:dyDescent="0.3">
      <c r="A14" s="43"/>
      <c r="B14" s="269" t="s">
        <v>43</v>
      </c>
      <c r="C14" s="270"/>
      <c r="D14" s="270"/>
      <c r="E14" s="270"/>
      <c r="F14" s="270"/>
      <c r="G14" s="270"/>
      <c r="H14" s="270"/>
      <c r="I14" s="270"/>
      <c r="J14" s="271"/>
      <c r="K14" s="78"/>
      <c r="L14" s="38"/>
      <c r="M14" s="38"/>
      <c r="N14" s="38"/>
      <c r="O14" s="38"/>
    </row>
    <row r="15" spans="1:15" s="39" customFormat="1" ht="15.6" customHeight="1" x14ac:dyDescent="0.3">
      <c r="A15" s="43"/>
      <c r="B15" s="269" t="s">
        <v>44</v>
      </c>
      <c r="C15" s="270"/>
      <c r="D15" s="270"/>
      <c r="E15" s="270"/>
      <c r="F15" s="270"/>
      <c r="G15" s="270"/>
      <c r="H15" s="270"/>
      <c r="I15" s="270"/>
      <c r="J15" s="271"/>
      <c r="K15" s="78"/>
      <c r="L15" s="38"/>
      <c r="M15" s="38"/>
      <c r="N15" s="38"/>
      <c r="O15" s="38"/>
    </row>
    <row r="16" spans="1:15" s="39" customFormat="1" ht="16.5" customHeight="1" x14ac:dyDescent="0.3">
      <c r="A16" s="43"/>
      <c r="B16" s="269" t="s">
        <v>45</v>
      </c>
      <c r="C16" s="270"/>
      <c r="D16" s="270"/>
      <c r="E16" s="270"/>
      <c r="F16" s="270"/>
      <c r="G16" s="270"/>
      <c r="H16" s="270"/>
      <c r="I16" s="270"/>
      <c r="J16" s="271"/>
      <c r="K16" s="78"/>
      <c r="L16" s="38"/>
      <c r="M16" s="38"/>
      <c r="N16" s="38"/>
      <c r="O16" s="38"/>
    </row>
    <row r="17" spans="1:15" s="39" customFormat="1" ht="16.5" customHeight="1" x14ac:dyDescent="0.3">
      <c r="A17" s="43"/>
      <c r="B17" s="269" t="s">
        <v>46</v>
      </c>
      <c r="C17" s="270"/>
      <c r="D17" s="270"/>
      <c r="E17" s="270"/>
      <c r="F17" s="270"/>
      <c r="G17" s="270"/>
      <c r="H17" s="270"/>
      <c r="I17" s="270"/>
      <c r="J17" s="271"/>
      <c r="K17" s="78"/>
      <c r="L17" s="38"/>
      <c r="M17" s="38"/>
      <c r="N17" s="38"/>
      <c r="O17" s="38"/>
    </row>
    <row r="18" spans="1:15" s="39" customFormat="1" ht="16.5" customHeight="1" x14ac:dyDescent="0.3">
      <c r="A18" s="43"/>
      <c r="B18" s="269" t="s">
        <v>48</v>
      </c>
      <c r="C18" s="270"/>
      <c r="D18" s="270"/>
      <c r="E18" s="270"/>
      <c r="F18" s="270"/>
      <c r="G18" s="270"/>
      <c r="H18" s="270"/>
      <c r="I18" s="270"/>
      <c r="J18" s="271"/>
      <c r="K18" s="78"/>
      <c r="L18" s="38"/>
      <c r="M18" s="38"/>
      <c r="N18" s="38"/>
      <c r="O18" s="38"/>
    </row>
    <row r="19" spans="1:15" s="39" customFormat="1" ht="15.6" customHeight="1" x14ac:dyDescent="0.3">
      <c r="A19" s="43"/>
      <c r="B19" s="269" t="s">
        <v>49</v>
      </c>
      <c r="C19" s="270"/>
      <c r="D19" s="270"/>
      <c r="E19" s="270"/>
      <c r="F19" s="270"/>
      <c r="G19" s="270"/>
      <c r="H19" s="270"/>
      <c r="I19" s="270"/>
      <c r="J19" s="271"/>
      <c r="K19" s="78"/>
      <c r="L19" s="38"/>
      <c r="M19" s="38"/>
      <c r="N19" s="38"/>
      <c r="O19" s="38"/>
    </row>
    <row r="20" spans="1:15" s="39" customFormat="1" ht="15.6" customHeight="1" x14ac:dyDescent="0.3">
      <c r="A20" s="43"/>
      <c r="B20" s="269" t="s">
        <v>47</v>
      </c>
      <c r="C20" s="270"/>
      <c r="D20" s="270"/>
      <c r="E20" s="270"/>
      <c r="F20" s="270"/>
      <c r="G20" s="270"/>
      <c r="H20" s="270"/>
      <c r="I20" s="270"/>
      <c r="J20" s="271"/>
      <c r="K20" s="78"/>
      <c r="L20" s="38"/>
      <c r="M20" s="38"/>
      <c r="N20" s="38"/>
      <c r="O20" s="38"/>
    </row>
    <row r="21" spans="1:15" s="39" customFormat="1" ht="16.5" customHeight="1" thickBot="1" x14ac:dyDescent="0.35">
      <c r="A21" s="43"/>
      <c r="B21" s="297" t="s">
        <v>33</v>
      </c>
      <c r="C21" s="298"/>
      <c r="D21" s="298"/>
      <c r="E21" s="298"/>
      <c r="F21" s="298"/>
      <c r="G21" s="298"/>
      <c r="H21" s="298"/>
      <c r="I21" s="298"/>
      <c r="J21" s="299"/>
      <c r="K21" s="78"/>
      <c r="L21" s="38"/>
      <c r="M21" s="38"/>
      <c r="N21" s="38"/>
      <c r="O21" s="38"/>
    </row>
    <row r="22" spans="1:15" s="49" customFormat="1" ht="15.6" x14ac:dyDescent="0.3">
      <c r="A22" s="45"/>
      <c r="B22" s="46"/>
      <c r="C22" s="46"/>
      <c r="D22" s="46"/>
      <c r="E22" s="46"/>
      <c r="F22" s="47"/>
      <c r="G22" s="48"/>
      <c r="H22" s="48"/>
      <c r="I22" s="38"/>
      <c r="J22" s="38"/>
      <c r="K22" s="79"/>
      <c r="L22" s="47"/>
      <c r="M22" s="47"/>
      <c r="N22" s="47"/>
      <c r="O22" s="47"/>
    </row>
    <row r="23" spans="1:15" s="48" customFormat="1" ht="18" x14ac:dyDescent="0.35">
      <c r="A23" s="50"/>
      <c r="B23" s="41" t="s">
        <v>16</v>
      </c>
      <c r="C23" s="55"/>
      <c r="D23" s="55"/>
      <c r="E23" s="56"/>
      <c r="F23" s="55"/>
      <c r="I23" s="38"/>
      <c r="J23" s="38"/>
      <c r="K23" s="58"/>
    </row>
    <row r="24" spans="1:15" s="48" customFormat="1" ht="15.6" x14ac:dyDescent="0.3">
      <c r="A24" s="50"/>
      <c r="B24" s="300" t="s">
        <v>4</v>
      </c>
      <c r="C24" s="301"/>
      <c r="D24" s="302"/>
      <c r="E24" s="57" t="s">
        <v>14</v>
      </c>
      <c r="F24" s="57" t="s">
        <v>15</v>
      </c>
      <c r="G24" s="57" t="s">
        <v>25</v>
      </c>
      <c r="H24" s="57" t="s">
        <v>26</v>
      </c>
      <c r="I24" s="38"/>
      <c r="J24" s="38"/>
      <c r="K24" s="58"/>
    </row>
    <row r="25" spans="1:15" ht="15.6" x14ac:dyDescent="0.3">
      <c r="A25" s="11"/>
      <c r="B25" s="303" t="s">
        <v>17</v>
      </c>
      <c r="C25" s="303"/>
      <c r="D25" s="303"/>
      <c r="E25" s="52"/>
      <c r="F25" s="52"/>
      <c r="G25" s="52"/>
      <c r="H25" s="52"/>
      <c r="I25" s="38"/>
      <c r="J25" s="38"/>
      <c r="K25" s="10"/>
    </row>
    <row r="26" spans="1:15" ht="15.6" x14ac:dyDescent="0.3">
      <c r="A26" s="12"/>
      <c r="B26" s="53"/>
      <c r="C26" s="53"/>
      <c r="D26" s="53"/>
      <c r="E26" s="48"/>
      <c r="F26" s="48"/>
      <c r="G26" s="48"/>
      <c r="H26" s="48"/>
      <c r="I26" s="38"/>
      <c r="J26" s="38"/>
      <c r="K26" s="10"/>
    </row>
    <row r="27" spans="1:15" s="48" customFormat="1" ht="18" x14ac:dyDescent="0.35">
      <c r="A27" s="50"/>
      <c r="B27" s="41" t="s">
        <v>50</v>
      </c>
      <c r="E27" s="51"/>
      <c r="I27" s="38"/>
      <c r="J27" s="38"/>
      <c r="K27" s="58"/>
    </row>
    <row r="28" spans="1:15" s="48" customFormat="1" ht="15.6" x14ac:dyDescent="0.3">
      <c r="A28" s="50"/>
      <c r="B28" s="54"/>
      <c r="E28" s="51"/>
      <c r="I28" s="38"/>
      <c r="J28" s="38"/>
      <c r="K28" s="58"/>
    </row>
    <row r="29" spans="1:15" s="29" customFormat="1" ht="28.8" x14ac:dyDescent="0.3">
      <c r="A29" s="24" t="s">
        <v>3</v>
      </c>
      <c r="B29" s="25" t="s">
        <v>4</v>
      </c>
      <c r="C29" s="25" t="s">
        <v>35</v>
      </c>
      <c r="D29" s="26" t="s">
        <v>52</v>
      </c>
      <c r="E29" s="27" t="s">
        <v>51</v>
      </c>
      <c r="F29" s="26" t="s">
        <v>11</v>
      </c>
      <c r="G29" s="27" t="s">
        <v>10</v>
      </c>
      <c r="H29" s="28" t="s">
        <v>9</v>
      </c>
      <c r="I29" s="28" t="s">
        <v>27</v>
      </c>
      <c r="J29" s="28" t="s">
        <v>28</v>
      </c>
      <c r="K29" s="80"/>
    </row>
    <row r="30" spans="1:15" s="3" customFormat="1" ht="13.8" x14ac:dyDescent="0.3">
      <c r="A30" s="30"/>
      <c r="B30" s="31" t="s">
        <v>5</v>
      </c>
      <c r="C30" s="31"/>
      <c r="D30" s="32"/>
      <c r="E30" s="33"/>
      <c r="F30" s="33"/>
      <c r="G30" s="33"/>
      <c r="H30" s="34"/>
      <c r="I30" s="34"/>
      <c r="J30" s="34"/>
      <c r="K30" s="81"/>
    </row>
    <row r="31" spans="1:15" s="3" customFormat="1" ht="13.8" x14ac:dyDescent="0.3">
      <c r="A31" s="287">
        <v>1</v>
      </c>
      <c r="B31" s="65" t="s">
        <v>38</v>
      </c>
      <c r="C31" s="66"/>
      <c r="D31" s="70">
        <v>7968.42</v>
      </c>
      <c r="E31" s="60">
        <f>D31*1.15</f>
        <v>9163.6829999999991</v>
      </c>
      <c r="F31" s="60">
        <f>E31*12</f>
        <v>109964.196</v>
      </c>
      <c r="G31" s="60">
        <f>F31*(1+E$25)</f>
        <v>109964.196</v>
      </c>
      <c r="H31" s="61">
        <f t="shared" ref="G31:J35" si="0">G31*(1+F$25)</f>
        <v>109964.196</v>
      </c>
      <c r="I31" s="61">
        <f t="shared" si="0"/>
        <v>109964.196</v>
      </c>
      <c r="J31" s="61">
        <f t="shared" si="0"/>
        <v>109964.196</v>
      </c>
      <c r="K31" s="82"/>
    </row>
    <row r="32" spans="1:15" s="3" customFormat="1" ht="13.8" x14ac:dyDescent="0.3">
      <c r="A32" s="287"/>
      <c r="B32" s="65" t="s">
        <v>34</v>
      </c>
      <c r="C32" s="66"/>
      <c r="D32" s="70">
        <v>5714.25</v>
      </c>
      <c r="E32" s="60">
        <f>D32*1.15</f>
        <v>6571.3874999999998</v>
      </c>
      <c r="F32" s="60">
        <f>E32*12</f>
        <v>78856.649999999994</v>
      </c>
      <c r="G32" s="60">
        <f t="shared" si="0"/>
        <v>78856.649999999994</v>
      </c>
      <c r="H32" s="61">
        <f t="shared" si="0"/>
        <v>78856.649999999994</v>
      </c>
      <c r="I32" s="61">
        <f t="shared" si="0"/>
        <v>78856.649999999994</v>
      </c>
      <c r="J32" s="61">
        <f t="shared" si="0"/>
        <v>78856.649999999994</v>
      </c>
      <c r="K32" s="82"/>
    </row>
    <row r="33" spans="1:13" s="3" customFormat="1" ht="13.8" x14ac:dyDescent="0.3">
      <c r="A33" s="287"/>
      <c r="B33" s="64" t="s">
        <v>30</v>
      </c>
      <c r="C33" s="67">
        <v>1</v>
      </c>
      <c r="D33" s="70">
        <v>9500</v>
      </c>
      <c r="E33" s="60">
        <f t="shared" ref="E33:E35" si="1">D33*1.15</f>
        <v>10925</v>
      </c>
      <c r="F33" s="60">
        <f t="shared" ref="F33:F35" si="2">E33*12</f>
        <v>131100</v>
      </c>
      <c r="G33" s="60">
        <f t="shared" si="0"/>
        <v>131100</v>
      </c>
      <c r="H33" s="61">
        <f t="shared" si="0"/>
        <v>131100</v>
      </c>
      <c r="I33" s="61">
        <f t="shared" si="0"/>
        <v>131100</v>
      </c>
      <c r="J33" s="61">
        <f t="shared" si="0"/>
        <v>131100</v>
      </c>
      <c r="K33" s="81"/>
    </row>
    <row r="34" spans="1:13" s="3" customFormat="1" ht="13.8" x14ac:dyDescent="0.3">
      <c r="A34" s="287"/>
      <c r="B34" s="64" t="s">
        <v>36</v>
      </c>
      <c r="C34" s="67">
        <v>1</v>
      </c>
      <c r="D34" s="70">
        <v>3630.17</v>
      </c>
      <c r="E34" s="60">
        <f t="shared" si="1"/>
        <v>4174.6954999999998</v>
      </c>
      <c r="F34" s="60">
        <f t="shared" si="2"/>
        <v>50096.345999999998</v>
      </c>
      <c r="G34" s="60">
        <f t="shared" si="0"/>
        <v>50096.345999999998</v>
      </c>
      <c r="H34" s="61">
        <f t="shared" si="0"/>
        <v>50096.345999999998</v>
      </c>
      <c r="I34" s="61">
        <f t="shared" si="0"/>
        <v>50096.345999999998</v>
      </c>
      <c r="J34" s="61">
        <f t="shared" si="0"/>
        <v>50096.345999999998</v>
      </c>
      <c r="K34" s="81"/>
      <c r="M34" s="116"/>
    </row>
    <row r="35" spans="1:13" s="3" customFormat="1" ht="13.8" x14ac:dyDescent="0.3">
      <c r="A35" s="4">
        <v>2</v>
      </c>
      <c r="B35" s="65" t="s">
        <v>37</v>
      </c>
      <c r="C35" s="68">
        <v>1</v>
      </c>
      <c r="D35" s="70">
        <v>1500</v>
      </c>
      <c r="E35" s="60">
        <f t="shared" si="1"/>
        <v>1724.9999999999998</v>
      </c>
      <c r="F35" s="60">
        <f t="shared" si="2"/>
        <v>20699.999999999996</v>
      </c>
      <c r="G35" s="60">
        <f t="shared" si="0"/>
        <v>20699.999999999996</v>
      </c>
      <c r="H35" s="61">
        <f t="shared" si="0"/>
        <v>20699.999999999996</v>
      </c>
      <c r="I35" s="61">
        <f t="shared" si="0"/>
        <v>20699.999999999996</v>
      </c>
      <c r="J35" s="61">
        <f t="shared" si="0"/>
        <v>20699.999999999996</v>
      </c>
      <c r="K35" s="81"/>
    </row>
    <row r="36" spans="1:13" x14ac:dyDescent="0.3">
      <c r="A36" s="11"/>
      <c r="B36" s="31" t="s">
        <v>6</v>
      </c>
      <c r="D36" s="63">
        <f t="shared" ref="D36:J36" si="3">SUM(D31:D35)</f>
        <v>28312.839999999997</v>
      </c>
      <c r="E36" s="63">
        <f t="shared" si="3"/>
        <v>32559.765999999996</v>
      </c>
      <c r="F36" s="63">
        <f t="shared" si="3"/>
        <v>390717.19200000004</v>
      </c>
      <c r="G36" s="63">
        <f t="shared" si="3"/>
        <v>390717.19200000004</v>
      </c>
      <c r="H36" s="62">
        <f t="shared" si="3"/>
        <v>390717.19200000004</v>
      </c>
      <c r="I36" s="62">
        <f t="shared" si="3"/>
        <v>390717.19200000004</v>
      </c>
      <c r="J36" s="62">
        <f t="shared" si="3"/>
        <v>390717.19200000004</v>
      </c>
      <c r="K36" s="10"/>
    </row>
    <row r="37" spans="1:13" ht="16.2" thickBot="1" x14ac:dyDescent="0.35">
      <c r="A37" s="72"/>
      <c r="B37" s="288" t="s">
        <v>29</v>
      </c>
      <c r="C37" s="289"/>
      <c r="D37" s="289"/>
      <c r="E37" s="289"/>
      <c r="F37" s="289"/>
      <c r="G37" s="289"/>
      <c r="H37" s="289"/>
      <c r="I37" s="290"/>
      <c r="J37" s="73">
        <f>SUM(E36:J36)</f>
        <v>1986145.7260000003</v>
      </c>
      <c r="K37" s="10"/>
    </row>
    <row r="38" spans="1:13" ht="15" thickTop="1" x14ac:dyDescent="0.3">
      <c r="A38" s="12"/>
      <c r="E38" s="2"/>
      <c r="K38" s="10"/>
    </row>
    <row r="39" spans="1:13" s="23" customFormat="1" ht="18" x14ac:dyDescent="0.35">
      <c r="A39" s="22"/>
      <c r="B39" s="41" t="s">
        <v>39</v>
      </c>
      <c r="E39" s="2"/>
      <c r="F39" s="2"/>
      <c r="G39" s="2"/>
      <c r="H39" s="2"/>
      <c r="I39" s="2"/>
      <c r="J39" s="2"/>
      <c r="K39" s="10"/>
    </row>
    <row r="40" spans="1:13" ht="18" x14ac:dyDescent="0.35">
      <c r="A40" s="12"/>
      <c r="E40" s="2"/>
      <c r="F40" s="23"/>
      <c r="K40" s="10"/>
    </row>
    <row r="41" spans="1:13" s="35" customFormat="1" ht="43.2" x14ac:dyDescent="0.3">
      <c r="A41" s="24" t="s">
        <v>3</v>
      </c>
      <c r="B41" s="291" t="s">
        <v>7</v>
      </c>
      <c r="C41" s="292"/>
      <c r="D41" s="293"/>
      <c r="E41" s="26" t="s">
        <v>19</v>
      </c>
      <c r="F41" s="44" t="s">
        <v>18</v>
      </c>
      <c r="G41" s="2"/>
      <c r="H41" s="2"/>
      <c r="I41" s="2"/>
      <c r="J41" s="2"/>
      <c r="K41" s="59"/>
    </row>
    <row r="42" spans="1:13" x14ac:dyDescent="0.3">
      <c r="A42" s="11">
        <v>1</v>
      </c>
      <c r="B42" s="294" t="s">
        <v>8</v>
      </c>
      <c r="C42" s="295"/>
      <c r="D42" s="295"/>
      <c r="E42" s="40"/>
      <c r="F42" s="69">
        <f>E42*1.15</f>
        <v>0</v>
      </c>
      <c r="K42" s="10"/>
    </row>
    <row r="43" spans="1:13" x14ac:dyDescent="0.3">
      <c r="A43" s="12"/>
      <c r="E43" s="2"/>
      <c r="K43" s="10"/>
    </row>
    <row r="44" spans="1:13" x14ac:dyDescent="0.3">
      <c r="A44" s="8"/>
      <c r="E44" s="9"/>
      <c r="K44" s="10"/>
    </row>
    <row r="45" spans="1:13" x14ac:dyDescent="0.3">
      <c r="A45" s="8"/>
      <c r="E45" s="9"/>
      <c r="K45" s="10"/>
    </row>
    <row r="46" spans="1:13" ht="15" thickBot="1" x14ac:dyDescent="0.35">
      <c r="A46" s="8"/>
      <c r="B46" s="1"/>
      <c r="C46"/>
      <c r="D46" s="1"/>
      <c r="E46" s="1"/>
      <c r="K46" s="10"/>
    </row>
    <row r="47" spans="1:13" x14ac:dyDescent="0.3">
      <c r="A47" s="8"/>
      <c r="B47" s="71" t="s">
        <v>24</v>
      </c>
      <c r="C47"/>
      <c r="D47" s="296" t="s">
        <v>21</v>
      </c>
      <c r="E47" s="296"/>
      <c r="K47" s="10"/>
    </row>
    <row r="48" spans="1:13" x14ac:dyDescent="0.3">
      <c r="A48" s="8"/>
      <c r="B48"/>
      <c r="C48"/>
      <c r="D48"/>
      <c r="E48" s="9"/>
      <c r="K48" s="10"/>
    </row>
    <row r="49" spans="1:11" x14ac:dyDescent="0.3">
      <c r="A49" s="8"/>
      <c r="B49"/>
      <c r="C49"/>
      <c r="D49"/>
      <c r="E49" s="9"/>
      <c r="K49" s="10"/>
    </row>
    <row r="50" spans="1:11" ht="15" thickBot="1" x14ac:dyDescent="0.35">
      <c r="A50" s="8"/>
      <c r="B50" s="1"/>
      <c r="C50"/>
      <c r="D50" s="1"/>
      <c r="E50" s="9"/>
      <c r="K50" s="10"/>
    </row>
    <row r="51" spans="1:11" x14ac:dyDescent="0.3">
      <c r="A51" s="8"/>
      <c r="B51" s="71" t="s">
        <v>22</v>
      </c>
      <c r="C51"/>
      <c r="D51" s="71" t="s">
        <v>23</v>
      </c>
      <c r="E51" s="9"/>
      <c r="K51" s="10"/>
    </row>
    <row r="52" spans="1:11" ht="15" thickBot="1" x14ac:dyDescent="0.35">
      <c r="A52" s="13"/>
      <c r="B52" s="14"/>
      <c r="C52" s="14"/>
      <c r="D52" s="14"/>
      <c r="E52" s="15"/>
      <c r="F52" s="14"/>
      <c r="G52" s="14"/>
      <c r="H52" s="14"/>
      <c r="I52" s="14"/>
      <c r="J52" s="14"/>
      <c r="K52" s="16"/>
    </row>
  </sheetData>
  <mergeCells count="27">
    <mergeCell ref="B41:D41"/>
    <mergeCell ref="B42:D42"/>
    <mergeCell ref="D47:E47"/>
    <mergeCell ref="B20:J20"/>
    <mergeCell ref="B21:J21"/>
    <mergeCell ref="B24:D24"/>
    <mergeCell ref="B25:D25"/>
    <mergeCell ref="A31:A34"/>
    <mergeCell ref="B37:I37"/>
    <mergeCell ref="B14:J14"/>
    <mergeCell ref="B15:J15"/>
    <mergeCell ref="B16:J16"/>
    <mergeCell ref="B17:J17"/>
    <mergeCell ref="B18:J18"/>
    <mergeCell ref="B19:J19"/>
    <mergeCell ref="B13:J13"/>
    <mergeCell ref="B4:C4"/>
    <mergeCell ref="D4:I4"/>
    <mergeCell ref="B5:C5"/>
    <mergeCell ref="D5:I5"/>
    <mergeCell ref="B6:C6"/>
    <mergeCell ref="D6:I6"/>
    <mergeCell ref="B8:J8"/>
    <mergeCell ref="B9:J9"/>
    <mergeCell ref="B10:J10"/>
    <mergeCell ref="B11:J11"/>
    <mergeCell ref="B12:J12"/>
  </mergeCells>
  <pageMargins left="0.70866141732283472" right="0.70866141732283472" top="0.74803149606299213" bottom="0.74803149606299213" header="0.31496062992125984" footer="0.31496062992125984"/>
  <pageSetup paperSize="8" scale="4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D8CB3-3EDF-4F0C-A237-A69B6799D39D}">
  <sheetPr>
    <pageSetUpPr fitToPage="1"/>
  </sheetPr>
  <dimension ref="A1:O52"/>
  <sheetViews>
    <sheetView topLeftCell="A13" zoomScale="80" zoomScaleNormal="80" workbookViewId="0">
      <selection activeCell="C14" sqref="C14:F14"/>
    </sheetView>
  </sheetViews>
  <sheetFormatPr defaultColWidth="9.109375" defaultRowHeight="14.4" x14ac:dyDescent="0.3"/>
  <cols>
    <col min="1" max="1" width="5.5546875" style="17" customWidth="1"/>
    <col min="2" max="2" width="44.88671875" style="2" customWidth="1"/>
    <col min="3" max="3" width="17.88671875" style="2" customWidth="1"/>
    <col min="4" max="4" width="25.44140625" style="2" customWidth="1"/>
    <col min="5" max="5" width="20.5546875" style="17" customWidth="1"/>
    <col min="6" max="6" width="21.44140625" style="2" customWidth="1"/>
    <col min="7" max="9" width="19.44140625" style="2" customWidth="1"/>
    <col min="10" max="10" width="19.5546875" style="2" customWidth="1"/>
    <col min="11" max="11" width="4.88671875" style="2" customWidth="1"/>
    <col min="12" max="12" width="9.109375" style="2"/>
    <col min="13" max="13" width="9.5546875" style="2" bestFit="1" customWidth="1"/>
    <col min="14" max="16384" width="9.109375" style="2"/>
  </cols>
  <sheetData>
    <row r="1" spans="1:15" x14ac:dyDescent="0.3">
      <c r="A1" s="5"/>
      <c r="B1" s="6"/>
      <c r="C1" s="6"/>
      <c r="D1" s="6"/>
      <c r="E1" s="7"/>
      <c r="F1" s="6"/>
      <c r="G1" s="7"/>
      <c r="H1" s="7"/>
      <c r="I1" s="74"/>
      <c r="J1" s="74"/>
      <c r="K1" s="75"/>
    </row>
    <row r="2" spans="1:15" x14ac:dyDescent="0.3">
      <c r="A2" s="8"/>
      <c r="E2" s="9"/>
      <c r="G2" s="9"/>
      <c r="H2" s="9"/>
      <c r="I2" s="19"/>
      <c r="J2" s="19"/>
      <c r="K2" s="10"/>
    </row>
    <row r="3" spans="1:15" ht="15" thickBot="1" x14ac:dyDescent="0.35">
      <c r="A3" s="8"/>
      <c r="E3" s="9"/>
      <c r="G3" s="9"/>
      <c r="H3" s="9"/>
      <c r="I3" s="19"/>
      <c r="J3" s="19"/>
      <c r="K3" s="10"/>
    </row>
    <row r="4" spans="1:15" s="19" customFormat="1" ht="18" x14ac:dyDescent="0.35">
      <c r="A4" s="18"/>
      <c r="B4" s="272" t="s">
        <v>0</v>
      </c>
      <c r="C4" s="273"/>
      <c r="D4" s="274" t="s">
        <v>31</v>
      </c>
      <c r="E4" s="274"/>
      <c r="F4" s="274"/>
      <c r="G4" s="274"/>
      <c r="H4" s="274"/>
      <c r="I4" s="275"/>
      <c r="K4" s="76"/>
    </row>
    <row r="5" spans="1:15" s="19" customFormat="1" ht="15.75" customHeight="1" x14ac:dyDescent="0.35">
      <c r="A5" s="8"/>
      <c r="B5" s="276" t="s">
        <v>1</v>
      </c>
      <c r="C5" s="277"/>
      <c r="D5" s="278" t="s">
        <v>13</v>
      </c>
      <c r="E5" s="278"/>
      <c r="F5" s="278"/>
      <c r="G5" s="278"/>
      <c r="H5" s="278"/>
      <c r="I5" s="279"/>
      <c r="K5" s="76"/>
    </row>
    <row r="6" spans="1:15" s="19" customFormat="1" ht="16.5" customHeight="1" thickBot="1" x14ac:dyDescent="0.4">
      <c r="A6" s="8"/>
      <c r="B6" s="280" t="s">
        <v>2</v>
      </c>
      <c r="C6" s="281"/>
      <c r="D6" s="282" t="s">
        <v>73</v>
      </c>
      <c r="E6" s="282"/>
      <c r="F6" s="282"/>
      <c r="G6" s="282"/>
      <c r="H6" s="282"/>
      <c r="I6" s="283"/>
      <c r="K6" s="76"/>
    </row>
    <row r="7" spans="1:15" s="19" customFormat="1" ht="21.6" thickBot="1" x14ac:dyDescent="0.45">
      <c r="A7" s="8"/>
      <c r="C7" s="20"/>
      <c r="E7" s="21"/>
      <c r="G7" s="9"/>
      <c r="H7" s="9"/>
      <c r="K7" s="76"/>
    </row>
    <row r="8" spans="1:15" s="37" customFormat="1" ht="18" x14ac:dyDescent="0.3">
      <c r="A8" s="42"/>
      <c r="B8" s="284" t="s">
        <v>12</v>
      </c>
      <c r="C8" s="285"/>
      <c r="D8" s="285"/>
      <c r="E8" s="285"/>
      <c r="F8" s="285"/>
      <c r="G8" s="285"/>
      <c r="H8" s="285"/>
      <c r="I8" s="285"/>
      <c r="J8" s="286"/>
      <c r="K8" s="77"/>
      <c r="L8" s="36"/>
      <c r="M8" s="36"/>
      <c r="N8" s="36"/>
      <c r="O8" s="36"/>
    </row>
    <row r="9" spans="1:15" s="39" customFormat="1" ht="16.5" customHeight="1" x14ac:dyDescent="0.3">
      <c r="A9" s="43"/>
      <c r="B9" s="269" t="s">
        <v>20</v>
      </c>
      <c r="C9" s="270"/>
      <c r="D9" s="270"/>
      <c r="E9" s="270"/>
      <c r="F9" s="270"/>
      <c r="G9" s="270"/>
      <c r="H9" s="270"/>
      <c r="I9" s="270"/>
      <c r="J9" s="271"/>
      <c r="K9" s="78"/>
      <c r="L9" s="38"/>
      <c r="M9" s="38"/>
      <c r="N9" s="38"/>
      <c r="O9" s="38"/>
    </row>
    <row r="10" spans="1:15" s="39" customFormat="1" ht="16.5" customHeight="1" x14ac:dyDescent="0.3">
      <c r="A10" s="43"/>
      <c r="B10" s="269" t="s">
        <v>40</v>
      </c>
      <c r="C10" s="270"/>
      <c r="D10" s="270"/>
      <c r="E10" s="270"/>
      <c r="F10" s="270"/>
      <c r="G10" s="270"/>
      <c r="H10" s="270"/>
      <c r="I10" s="270"/>
      <c r="J10" s="271"/>
      <c r="K10" s="78"/>
      <c r="L10" s="38"/>
      <c r="M10" s="38"/>
      <c r="N10" s="38"/>
      <c r="O10" s="38"/>
    </row>
    <row r="11" spans="1:15" s="39" customFormat="1" ht="16.5" customHeight="1" x14ac:dyDescent="0.3">
      <c r="A11" s="43"/>
      <c r="B11" s="269" t="s">
        <v>42</v>
      </c>
      <c r="C11" s="270"/>
      <c r="D11" s="270"/>
      <c r="E11" s="270"/>
      <c r="F11" s="270"/>
      <c r="G11" s="270"/>
      <c r="H11" s="270"/>
      <c r="I11" s="270"/>
      <c r="J11" s="271"/>
      <c r="K11" s="78"/>
      <c r="L11" s="38"/>
      <c r="M11" s="38"/>
      <c r="N11" s="38"/>
      <c r="O11" s="38"/>
    </row>
    <row r="12" spans="1:15" s="39" customFormat="1" ht="15.6" customHeight="1" x14ac:dyDescent="0.3">
      <c r="A12" s="43"/>
      <c r="B12" s="269" t="s">
        <v>32</v>
      </c>
      <c r="C12" s="270"/>
      <c r="D12" s="270"/>
      <c r="E12" s="270"/>
      <c r="F12" s="270"/>
      <c r="G12" s="270"/>
      <c r="H12" s="270"/>
      <c r="I12" s="270"/>
      <c r="J12" s="271"/>
      <c r="K12" s="78"/>
      <c r="L12" s="38"/>
      <c r="M12" s="38"/>
      <c r="N12" s="38"/>
      <c r="O12" s="38"/>
    </row>
    <row r="13" spans="1:15" s="39" customFormat="1" ht="15.6" x14ac:dyDescent="0.3">
      <c r="A13" s="43"/>
      <c r="B13" s="269" t="s">
        <v>41</v>
      </c>
      <c r="C13" s="270"/>
      <c r="D13" s="270"/>
      <c r="E13" s="270"/>
      <c r="F13" s="270"/>
      <c r="G13" s="270"/>
      <c r="H13" s="270"/>
      <c r="I13" s="270"/>
      <c r="J13" s="271"/>
      <c r="K13" s="78"/>
      <c r="L13" s="38"/>
      <c r="M13" s="38"/>
      <c r="N13" s="38"/>
      <c r="O13" s="38"/>
    </row>
    <row r="14" spans="1:15" s="39" customFormat="1" ht="16.5" customHeight="1" x14ac:dyDescent="0.3">
      <c r="A14" s="43"/>
      <c r="B14" s="269" t="s">
        <v>43</v>
      </c>
      <c r="C14" s="270"/>
      <c r="D14" s="270"/>
      <c r="E14" s="270"/>
      <c r="F14" s="270"/>
      <c r="G14" s="270"/>
      <c r="H14" s="270"/>
      <c r="I14" s="270"/>
      <c r="J14" s="271"/>
      <c r="K14" s="78"/>
      <c r="L14" s="38"/>
      <c r="M14" s="38"/>
      <c r="N14" s="38"/>
      <c r="O14" s="38"/>
    </row>
    <row r="15" spans="1:15" s="39" customFormat="1" ht="15.6" customHeight="1" x14ac:dyDescent="0.3">
      <c r="A15" s="43"/>
      <c r="B15" s="269" t="s">
        <v>44</v>
      </c>
      <c r="C15" s="270"/>
      <c r="D15" s="270"/>
      <c r="E15" s="270"/>
      <c r="F15" s="270"/>
      <c r="G15" s="270"/>
      <c r="H15" s="270"/>
      <c r="I15" s="270"/>
      <c r="J15" s="271"/>
      <c r="K15" s="78"/>
      <c r="L15" s="38"/>
      <c r="M15" s="38"/>
      <c r="N15" s="38"/>
      <c r="O15" s="38"/>
    </row>
    <row r="16" spans="1:15" s="39" customFormat="1" ht="16.5" customHeight="1" x14ac:dyDescent="0.3">
      <c r="A16" s="43"/>
      <c r="B16" s="269" t="s">
        <v>45</v>
      </c>
      <c r="C16" s="270"/>
      <c r="D16" s="270"/>
      <c r="E16" s="270"/>
      <c r="F16" s="270"/>
      <c r="G16" s="270"/>
      <c r="H16" s="270"/>
      <c r="I16" s="270"/>
      <c r="J16" s="271"/>
      <c r="K16" s="78"/>
      <c r="L16" s="38"/>
      <c r="M16" s="38"/>
      <c r="N16" s="38"/>
      <c r="O16" s="38"/>
    </row>
    <row r="17" spans="1:15" s="39" customFormat="1" ht="16.5" customHeight="1" x14ac:dyDescent="0.3">
      <c r="A17" s="43"/>
      <c r="B17" s="269" t="s">
        <v>46</v>
      </c>
      <c r="C17" s="270"/>
      <c r="D17" s="270"/>
      <c r="E17" s="270"/>
      <c r="F17" s="270"/>
      <c r="G17" s="270"/>
      <c r="H17" s="270"/>
      <c r="I17" s="270"/>
      <c r="J17" s="271"/>
      <c r="K17" s="78"/>
      <c r="L17" s="38"/>
      <c r="M17" s="38"/>
      <c r="N17" s="38"/>
      <c r="O17" s="38"/>
    </row>
    <row r="18" spans="1:15" s="39" customFormat="1" ht="16.5" customHeight="1" x14ac:dyDescent="0.3">
      <c r="A18" s="43"/>
      <c r="B18" s="269" t="s">
        <v>48</v>
      </c>
      <c r="C18" s="270"/>
      <c r="D18" s="270"/>
      <c r="E18" s="270"/>
      <c r="F18" s="270"/>
      <c r="G18" s="270"/>
      <c r="H18" s="270"/>
      <c r="I18" s="270"/>
      <c r="J18" s="271"/>
      <c r="K18" s="78"/>
      <c r="L18" s="38"/>
      <c r="M18" s="38"/>
      <c r="N18" s="38"/>
      <c r="O18" s="38"/>
    </row>
    <row r="19" spans="1:15" s="39" customFormat="1" ht="15.6" customHeight="1" x14ac:dyDescent="0.3">
      <c r="A19" s="43"/>
      <c r="B19" s="269" t="s">
        <v>49</v>
      </c>
      <c r="C19" s="270"/>
      <c r="D19" s="270"/>
      <c r="E19" s="270"/>
      <c r="F19" s="270"/>
      <c r="G19" s="270"/>
      <c r="H19" s="270"/>
      <c r="I19" s="270"/>
      <c r="J19" s="271"/>
      <c r="K19" s="78"/>
      <c r="L19" s="38"/>
      <c r="M19" s="38"/>
      <c r="N19" s="38"/>
      <c r="O19" s="38"/>
    </row>
    <row r="20" spans="1:15" s="39" customFormat="1" ht="15.6" customHeight="1" x14ac:dyDescent="0.3">
      <c r="A20" s="43"/>
      <c r="B20" s="269" t="s">
        <v>47</v>
      </c>
      <c r="C20" s="270"/>
      <c r="D20" s="270"/>
      <c r="E20" s="270"/>
      <c r="F20" s="270"/>
      <c r="G20" s="270"/>
      <c r="H20" s="270"/>
      <c r="I20" s="270"/>
      <c r="J20" s="271"/>
      <c r="K20" s="78"/>
      <c r="L20" s="38"/>
      <c r="M20" s="38"/>
      <c r="N20" s="38"/>
      <c r="O20" s="38"/>
    </row>
    <row r="21" spans="1:15" s="39" customFormat="1" ht="16.5" customHeight="1" thickBot="1" x14ac:dyDescent="0.35">
      <c r="A21" s="43"/>
      <c r="B21" s="297" t="s">
        <v>33</v>
      </c>
      <c r="C21" s="298"/>
      <c r="D21" s="298"/>
      <c r="E21" s="298"/>
      <c r="F21" s="298"/>
      <c r="G21" s="298"/>
      <c r="H21" s="298"/>
      <c r="I21" s="298"/>
      <c r="J21" s="299"/>
      <c r="K21" s="78"/>
      <c r="L21" s="38"/>
      <c r="M21" s="38"/>
      <c r="N21" s="38"/>
      <c r="O21" s="38"/>
    </row>
    <row r="22" spans="1:15" s="49" customFormat="1" ht="15.6" x14ac:dyDescent="0.3">
      <c r="A22" s="45"/>
      <c r="B22" s="46"/>
      <c r="C22" s="46"/>
      <c r="D22" s="46"/>
      <c r="E22" s="46"/>
      <c r="F22" s="47"/>
      <c r="G22" s="48"/>
      <c r="H22" s="48"/>
      <c r="I22" s="38"/>
      <c r="J22" s="38"/>
      <c r="K22" s="79"/>
      <c r="L22" s="47"/>
      <c r="M22" s="47"/>
      <c r="N22" s="47"/>
      <c r="O22" s="47"/>
    </row>
    <row r="23" spans="1:15" s="48" customFormat="1" ht="18" x14ac:dyDescent="0.35">
      <c r="A23" s="50"/>
      <c r="B23" s="41" t="s">
        <v>16</v>
      </c>
      <c r="C23" s="55"/>
      <c r="D23" s="55"/>
      <c r="E23" s="56"/>
      <c r="F23" s="55"/>
      <c r="I23" s="38"/>
      <c r="J23" s="38"/>
      <c r="K23" s="58"/>
    </row>
    <row r="24" spans="1:15" s="48" customFormat="1" ht="15.6" x14ac:dyDescent="0.3">
      <c r="A24" s="50"/>
      <c r="B24" s="300" t="s">
        <v>4</v>
      </c>
      <c r="C24" s="301"/>
      <c r="D24" s="302"/>
      <c r="E24" s="57" t="s">
        <v>14</v>
      </c>
      <c r="F24" s="57" t="s">
        <v>15</v>
      </c>
      <c r="G24" s="57" t="s">
        <v>25</v>
      </c>
      <c r="H24" s="57" t="s">
        <v>26</v>
      </c>
      <c r="I24" s="38"/>
      <c r="J24" s="38"/>
      <c r="K24" s="58"/>
    </row>
    <row r="25" spans="1:15" ht="15.6" x14ac:dyDescent="0.3">
      <c r="A25" s="11"/>
      <c r="B25" s="303" t="s">
        <v>17</v>
      </c>
      <c r="C25" s="303"/>
      <c r="D25" s="303"/>
      <c r="E25" s="52">
        <v>0.06</v>
      </c>
      <c r="F25" s="52">
        <v>0.06</v>
      </c>
      <c r="G25" s="52">
        <v>0.06</v>
      </c>
      <c r="H25" s="52">
        <v>0.06</v>
      </c>
      <c r="I25" s="38"/>
      <c r="J25" s="38"/>
      <c r="K25" s="10"/>
    </row>
    <row r="26" spans="1:15" ht="15.6" x14ac:dyDescent="0.3">
      <c r="A26" s="12"/>
      <c r="B26" s="53"/>
      <c r="C26" s="53"/>
      <c r="D26" s="53"/>
      <c r="E26" s="48"/>
      <c r="F26" s="48"/>
      <c r="G26" s="48"/>
      <c r="H26" s="48"/>
      <c r="I26" s="38"/>
      <c r="J26" s="38"/>
      <c r="K26" s="10"/>
    </row>
    <row r="27" spans="1:15" s="48" customFormat="1" ht="18" x14ac:dyDescent="0.35">
      <c r="A27" s="50"/>
      <c r="B27" s="41" t="s">
        <v>50</v>
      </c>
      <c r="E27" s="51"/>
      <c r="I27" s="38"/>
      <c r="J27" s="38"/>
      <c r="K27" s="58"/>
    </row>
    <row r="28" spans="1:15" s="48" customFormat="1" ht="15.6" x14ac:dyDescent="0.3">
      <c r="A28" s="50"/>
      <c r="B28" s="54"/>
      <c r="E28" s="51"/>
      <c r="I28" s="38"/>
      <c r="J28" s="38"/>
      <c r="K28" s="58"/>
    </row>
    <row r="29" spans="1:15" s="29" customFormat="1" ht="28.8" x14ac:dyDescent="0.3">
      <c r="A29" s="24" t="s">
        <v>3</v>
      </c>
      <c r="B29" s="25" t="s">
        <v>4</v>
      </c>
      <c r="C29" s="25" t="s">
        <v>35</v>
      </c>
      <c r="D29" s="26" t="s">
        <v>52</v>
      </c>
      <c r="E29" s="27" t="s">
        <v>51</v>
      </c>
      <c r="F29" s="26" t="s">
        <v>11</v>
      </c>
      <c r="G29" s="27" t="s">
        <v>10</v>
      </c>
      <c r="H29" s="28" t="s">
        <v>9</v>
      </c>
      <c r="I29" s="28" t="s">
        <v>27</v>
      </c>
      <c r="J29" s="28" t="s">
        <v>28</v>
      </c>
      <c r="K29" s="80"/>
    </row>
    <row r="30" spans="1:15" s="3" customFormat="1" ht="13.8" x14ac:dyDescent="0.3">
      <c r="A30" s="30"/>
      <c r="B30" s="31" t="s">
        <v>5</v>
      </c>
      <c r="C30" s="31"/>
      <c r="D30" s="32"/>
      <c r="E30" s="33"/>
      <c r="F30" s="33"/>
      <c r="G30" s="33"/>
      <c r="H30" s="34"/>
      <c r="I30" s="34"/>
      <c r="J30" s="34"/>
      <c r="K30" s="81"/>
    </row>
    <row r="31" spans="1:15" s="3" customFormat="1" ht="13.8" x14ac:dyDescent="0.3">
      <c r="A31" s="287">
        <v>1</v>
      </c>
      <c r="B31" s="65" t="s">
        <v>38</v>
      </c>
      <c r="C31" s="66">
        <v>2</v>
      </c>
      <c r="D31" s="70">
        <v>80500</v>
      </c>
      <c r="E31" s="60">
        <f>D31*1.15</f>
        <v>92575</v>
      </c>
      <c r="F31" s="60">
        <f>E31*12</f>
        <v>1110900</v>
      </c>
      <c r="G31" s="60">
        <f>F31*(1+E$25)</f>
        <v>1177554</v>
      </c>
      <c r="H31" s="61">
        <f t="shared" ref="G31:J35" si="0">G31*(1+F$25)</f>
        <v>1248207.24</v>
      </c>
      <c r="I31" s="61">
        <f t="shared" si="0"/>
        <v>1323099.6744000001</v>
      </c>
      <c r="J31" s="61">
        <f t="shared" si="0"/>
        <v>1402485.6548640002</v>
      </c>
      <c r="K31" s="82"/>
    </row>
    <row r="32" spans="1:15" s="3" customFormat="1" ht="13.8" x14ac:dyDescent="0.3">
      <c r="A32" s="287"/>
      <c r="B32" s="65" t="s">
        <v>34</v>
      </c>
      <c r="C32" s="66">
        <v>5</v>
      </c>
      <c r="D32" s="70">
        <v>69000</v>
      </c>
      <c r="E32" s="60">
        <f>D32*1.15</f>
        <v>79350</v>
      </c>
      <c r="F32" s="60">
        <f>E32*12</f>
        <v>952200</v>
      </c>
      <c r="G32" s="60">
        <f t="shared" si="0"/>
        <v>1009332</v>
      </c>
      <c r="H32" s="61">
        <f t="shared" si="0"/>
        <v>1069891.9200000002</v>
      </c>
      <c r="I32" s="61">
        <f t="shared" si="0"/>
        <v>1134085.4352000002</v>
      </c>
      <c r="J32" s="61">
        <f t="shared" si="0"/>
        <v>1202130.5613120003</v>
      </c>
      <c r="K32" s="82"/>
    </row>
    <row r="33" spans="1:13" s="3" customFormat="1" ht="13.8" x14ac:dyDescent="0.3">
      <c r="A33" s="287"/>
      <c r="B33" s="64" t="s">
        <v>30</v>
      </c>
      <c r="C33" s="67">
        <v>1</v>
      </c>
      <c r="D33" s="70">
        <v>80500</v>
      </c>
      <c r="E33" s="60">
        <f t="shared" ref="E33:E35" si="1">D33*1.15</f>
        <v>92575</v>
      </c>
      <c r="F33" s="60">
        <f t="shared" ref="F33:F35" si="2">E33*12</f>
        <v>1110900</v>
      </c>
      <c r="G33" s="60">
        <f t="shared" si="0"/>
        <v>1177554</v>
      </c>
      <c r="H33" s="61">
        <f t="shared" si="0"/>
        <v>1248207.24</v>
      </c>
      <c r="I33" s="61">
        <f t="shared" si="0"/>
        <v>1323099.6744000001</v>
      </c>
      <c r="J33" s="61">
        <f t="shared" si="0"/>
        <v>1402485.6548640002</v>
      </c>
      <c r="K33" s="81"/>
    </row>
    <row r="34" spans="1:13" s="3" customFormat="1" ht="13.8" x14ac:dyDescent="0.3">
      <c r="A34" s="287"/>
      <c r="B34" s="64" t="s">
        <v>36</v>
      </c>
      <c r="C34" s="67">
        <v>1</v>
      </c>
      <c r="D34" s="70">
        <v>51750</v>
      </c>
      <c r="E34" s="60">
        <f t="shared" si="1"/>
        <v>59512.499999999993</v>
      </c>
      <c r="F34" s="60">
        <f t="shared" si="2"/>
        <v>714149.99999999988</v>
      </c>
      <c r="G34" s="60">
        <f t="shared" si="0"/>
        <v>756998.99999999988</v>
      </c>
      <c r="H34" s="61">
        <f t="shared" si="0"/>
        <v>802418.94</v>
      </c>
      <c r="I34" s="61">
        <f t="shared" si="0"/>
        <v>850564.07640000002</v>
      </c>
      <c r="J34" s="61">
        <f t="shared" si="0"/>
        <v>901597.92098400008</v>
      </c>
      <c r="K34" s="81"/>
      <c r="M34" s="116">
        <f>28312.84-D36</f>
        <v>-281037.15999999997</v>
      </c>
    </row>
    <row r="35" spans="1:13" s="3" customFormat="1" ht="13.8" x14ac:dyDescent="0.3">
      <c r="A35" s="4">
        <v>2</v>
      </c>
      <c r="B35" s="65" t="s">
        <v>37</v>
      </c>
      <c r="C35" s="68">
        <v>1</v>
      </c>
      <c r="D35" s="70">
        <v>27600</v>
      </c>
      <c r="E35" s="60">
        <f t="shared" si="1"/>
        <v>31739.999999999996</v>
      </c>
      <c r="F35" s="60">
        <f t="shared" si="2"/>
        <v>380879.99999999994</v>
      </c>
      <c r="G35" s="60">
        <f t="shared" si="0"/>
        <v>403732.79999999993</v>
      </c>
      <c r="H35" s="61">
        <f t="shared" si="0"/>
        <v>427956.76799999992</v>
      </c>
      <c r="I35" s="61">
        <f t="shared" si="0"/>
        <v>453634.17407999997</v>
      </c>
      <c r="J35" s="61">
        <f t="shared" si="0"/>
        <v>480852.22452479997</v>
      </c>
      <c r="K35" s="81"/>
    </row>
    <row r="36" spans="1:13" x14ac:dyDescent="0.3">
      <c r="A36" s="11"/>
      <c r="B36" s="31" t="s">
        <v>6</v>
      </c>
      <c r="D36" s="63">
        <f t="shared" ref="D36:J36" si="3">SUM(D31:D35)</f>
        <v>309350</v>
      </c>
      <c r="E36" s="63">
        <f t="shared" si="3"/>
        <v>355752.5</v>
      </c>
      <c r="F36" s="63">
        <f t="shared" si="3"/>
        <v>4269030</v>
      </c>
      <c r="G36" s="63">
        <f t="shared" si="3"/>
        <v>4525171.8</v>
      </c>
      <c r="H36" s="62">
        <f t="shared" si="3"/>
        <v>4796682.108</v>
      </c>
      <c r="I36" s="62">
        <f t="shared" si="3"/>
        <v>5084483.0344799999</v>
      </c>
      <c r="J36" s="62">
        <f t="shared" si="3"/>
        <v>5389552.0165488003</v>
      </c>
      <c r="K36" s="10"/>
    </row>
    <row r="37" spans="1:13" ht="16.2" thickBot="1" x14ac:dyDescent="0.35">
      <c r="A37" s="72"/>
      <c r="B37" s="288" t="s">
        <v>29</v>
      </c>
      <c r="C37" s="289"/>
      <c r="D37" s="289"/>
      <c r="E37" s="289"/>
      <c r="F37" s="289"/>
      <c r="G37" s="289"/>
      <c r="H37" s="289"/>
      <c r="I37" s="290"/>
      <c r="J37" s="73">
        <f>SUM(E36:J36)</f>
        <v>24420671.459028799</v>
      </c>
      <c r="K37" s="10"/>
    </row>
    <row r="38" spans="1:13" ht="15" thickTop="1" x14ac:dyDescent="0.3">
      <c r="A38" s="12"/>
      <c r="E38" s="2"/>
      <c r="K38" s="10"/>
    </row>
    <row r="39" spans="1:13" s="23" customFormat="1" ht="18" x14ac:dyDescent="0.35">
      <c r="A39" s="22"/>
      <c r="B39" s="41" t="s">
        <v>39</v>
      </c>
      <c r="E39" s="2"/>
      <c r="F39" s="2"/>
      <c r="G39" s="2"/>
      <c r="H39" s="2"/>
      <c r="I39" s="2"/>
      <c r="J39" s="2"/>
      <c r="K39" s="10"/>
    </row>
    <row r="40" spans="1:13" ht="18" x14ac:dyDescent="0.35">
      <c r="A40" s="12"/>
      <c r="E40" s="2"/>
      <c r="F40" s="23"/>
      <c r="K40" s="10"/>
    </row>
    <row r="41" spans="1:13" s="35" customFormat="1" ht="43.2" x14ac:dyDescent="0.3">
      <c r="A41" s="24" t="s">
        <v>3</v>
      </c>
      <c r="B41" s="291" t="s">
        <v>7</v>
      </c>
      <c r="C41" s="292"/>
      <c r="D41" s="293"/>
      <c r="E41" s="26" t="s">
        <v>19</v>
      </c>
      <c r="F41" s="44" t="s">
        <v>18</v>
      </c>
      <c r="G41" s="2"/>
      <c r="H41" s="2"/>
      <c r="I41" s="2"/>
      <c r="J41" s="2"/>
      <c r="K41" s="59"/>
    </row>
    <row r="42" spans="1:13" x14ac:dyDescent="0.3">
      <c r="A42" s="11">
        <v>1</v>
      </c>
      <c r="B42" s="294" t="s">
        <v>8</v>
      </c>
      <c r="C42" s="295"/>
      <c r="D42" s="295"/>
      <c r="E42" s="40">
        <v>250</v>
      </c>
      <c r="F42" s="69">
        <f>E42*1.15</f>
        <v>287.5</v>
      </c>
      <c r="K42" s="10"/>
    </row>
    <row r="43" spans="1:13" x14ac:dyDescent="0.3">
      <c r="A43" s="12"/>
      <c r="E43" s="2"/>
      <c r="K43" s="10"/>
    </row>
    <row r="44" spans="1:13" x14ac:dyDescent="0.3">
      <c r="A44" s="8"/>
      <c r="E44" s="9"/>
      <c r="K44" s="10"/>
    </row>
    <row r="45" spans="1:13" x14ac:dyDescent="0.3">
      <c r="A45" s="8"/>
      <c r="E45" s="9"/>
      <c r="K45" s="10"/>
    </row>
    <row r="46" spans="1:13" ht="15" thickBot="1" x14ac:dyDescent="0.35">
      <c r="A46" s="8"/>
      <c r="B46" s="1"/>
      <c r="C46"/>
      <c r="D46" s="1"/>
      <c r="E46" s="1"/>
      <c r="K46" s="10"/>
    </row>
    <row r="47" spans="1:13" x14ac:dyDescent="0.3">
      <c r="A47" s="8"/>
      <c r="B47" s="71" t="s">
        <v>24</v>
      </c>
      <c r="C47"/>
      <c r="D47" s="296" t="s">
        <v>21</v>
      </c>
      <c r="E47" s="296"/>
      <c r="K47" s="10"/>
    </row>
    <row r="48" spans="1:13" x14ac:dyDescent="0.3">
      <c r="A48" s="8"/>
      <c r="B48"/>
      <c r="C48"/>
      <c r="D48"/>
      <c r="E48" s="9"/>
      <c r="K48" s="10"/>
    </row>
    <row r="49" spans="1:11" x14ac:dyDescent="0.3">
      <c r="A49" s="8"/>
      <c r="B49"/>
      <c r="C49"/>
      <c r="D49"/>
      <c r="E49" s="9"/>
      <c r="K49" s="10"/>
    </row>
    <row r="50" spans="1:11" ht="15" thickBot="1" x14ac:dyDescent="0.35">
      <c r="A50" s="8"/>
      <c r="B50" s="1"/>
      <c r="C50"/>
      <c r="D50" s="1"/>
      <c r="E50" s="9"/>
      <c r="K50" s="10"/>
    </row>
    <row r="51" spans="1:11" x14ac:dyDescent="0.3">
      <c r="A51" s="8"/>
      <c r="B51" s="71" t="s">
        <v>22</v>
      </c>
      <c r="C51"/>
      <c r="D51" s="71" t="s">
        <v>23</v>
      </c>
      <c r="E51" s="9"/>
      <c r="K51" s="10"/>
    </row>
    <row r="52" spans="1:11" ht="15" thickBot="1" x14ac:dyDescent="0.35">
      <c r="A52" s="13"/>
      <c r="B52" s="14"/>
      <c r="C52" s="14"/>
      <c r="D52" s="14"/>
      <c r="E52" s="15"/>
      <c r="F52" s="14"/>
      <c r="G52" s="14"/>
      <c r="H52" s="14"/>
      <c r="I52" s="14"/>
      <c r="J52" s="14"/>
      <c r="K52" s="16"/>
    </row>
  </sheetData>
  <mergeCells count="27">
    <mergeCell ref="B41:D41"/>
    <mergeCell ref="B42:D42"/>
    <mergeCell ref="D47:E47"/>
    <mergeCell ref="B20:J20"/>
    <mergeCell ref="B21:J21"/>
    <mergeCell ref="B24:D24"/>
    <mergeCell ref="B25:D25"/>
    <mergeCell ref="A31:A34"/>
    <mergeCell ref="B37:I37"/>
    <mergeCell ref="B14:J14"/>
    <mergeCell ref="B15:J15"/>
    <mergeCell ref="B16:J16"/>
    <mergeCell ref="B17:J17"/>
    <mergeCell ref="B18:J18"/>
    <mergeCell ref="B19:J19"/>
    <mergeCell ref="B13:J13"/>
    <mergeCell ref="B4:C4"/>
    <mergeCell ref="D4:I4"/>
    <mergeCell ref="B5:C5"/>
    <mergeCell ref="D5:I5"/>
    <mergeCell ref="B6:C6"/>
    <mergeCell ref="D6:I6"/>
    <mergeCell ref="B8:J8"/>
    <mergeCell ref="B9:J9"/>
    <mergeCell ref="B10:J10"/>
    <mergeCell ref="B11:J11"/>
    <mergeCell ref="B12:J12"/>
  </mergeCells>
  <pageMargins left="0.70866141732283472" right="0.70866141732283472" top="0.74803149606299213" bottom="0.74803149606299213" header="0.31496062992125984" footer="0.31496062992125984"/>
  <pageSetup paperSize="8" scale="4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B8E5B-045F-465B-BD75-F0109FADB8ED}">
  <sheetPr>
    <pageSetUpPr fitToPage="1"/>
  </sheetPr>
  <dimension ref="A1:O52"/>
  <sheetViews>
    <sheetView topLeftCell="A7" zoomScale="80" zoomScaleNormal="80" workbookViewId="0">
      <selection activeCell="C14" sqref="C14:F14"/>
    </sheetView>
  </sheetViews>
  <sheetFormatPr defaultColWidth="9.109375" defaultRowHeight="14.4" x14ac:dyDescent="0.3"/>
  <cols>
    <col min="1" max="1" width="5.5546875" style="17" customWidth="1"/>
    <col min="2" max="2" width="44.88671875" style="2" customWidth="1"/>
    <col min="3" max="3" width="17.88671875" style="2" customWidth="1"/>
    <col min="4" max="4" width="25.44140625" style="2" customWidth="1"/>
    <col min="5" max="5" width="20.5546875" style="17" customWidth="1"/>
    <col min="6" max="6" width="21.44140625" style="2" customWidth="1"/>
    <col min="7" max="9" width="19.44140625" style="2" customWidth="1"/>
    <col min="10" max="10" width="19.5546875" style="2" customWidth="1"/>
    <col min="11" max="11" width="4.88671875" style="2" customWidth="1"/>
    <col min="12" max="12" width="9.109375" style="2"/>
    <col min="13" max="13" width="9.5546875" style="2" bestFit="1" customWidth="1"/>
    <col min="14" max="16384" width="9.109375" style="2"/>
  </cols>
  <sheetData>
    <row r="1" spans="1:15" x14ac:dyDescent="0.3">
      <c r="A1" s="5"/>
      <c r="B1" s="6"/>
      <c r="C1" s="6"/>
      <c r="D1" s="6"/>
      <c r="E1" s="7"/>
      <c r="F1" s="6"/>
      <c r="G1" s="7"/>
      <c r="H1" s="7"/>
      <c r="I1" s="74"/>
      <c r="J1" s="74"/>
      <c r="K1" s="75"/>
    </row>
    <row r="2" spans="1:15" x14ac:dyDescent="0.3">
      <c r="A2" s="8"/>
      <c r="E2" s="9"/>
      <c r="G2" s="9"/>
      <c r="H2" s="9"/>
      <c r="I2" s="19"/>
      <c r="J2" s="19"/>
      <c r="K2" s="10"/>
    </row>
    <row r="3" spans="1:15" ht="15" thickBot="1" x14ac:dyDescent="0.35">
      <c r="A3" s="8"/>
      <c r="E3" s="9"/>
      <c r="G3" s="9"/>
      <c r="H3" s="9"/>
      <c r="I3" s="19"/>
      <c r="J3" s="19"/>
      <c r="K3" s="10"/>
    </row>
    <row r="4" spans="1:15" s="19" customFormat="1" ht="18" x14ac:dyDescent="0.35">
      <c r="A4" s="18"/>
      <c r="B4" s="272" t="s">
        <v>0</v>
      </c>
      <c r="C4" s="273"/>
      <c r="D4" s="274" t="s">
        <v>31</v>
      </c>
      <c r="E4" s="274"/>
      <c r="F4" s="274"/>
      <c r="G4" s="274"/>
      <c r="H4" s="274"/>
      <c r="I4" s="275"/>
      <c r="K4" s="76"/>
    </row>
    <row r="5" spans="1:15" s="19" customFormat="1" ht="15.75" customHeight="1" x14ac:dyDescent="0.35">
      <c r="A5" s="8"/>
      <c r="B5" s="276" t="s">
        <v>1</v>
      </c>
      <c r="C5" s="277"/>
      <c r="D5" s="278" t="s">
        <v>13</v>
      </c>
      <c r="E5" s="278"/>
      <c r="F5" s="278"/>
      <c r="G5" s="278"/>
      <c r="H5" s="278"/>
      <c r="I5" s="279"/>
      <c r="K5" s="76"/>
    </row>
    <row r="6" spans="1:15" s="19" customFormat="1" ht="16.5" customHeight="1" thickBot="1" x14ac:dyDescent="0.4">
      <c r="A6" s="8"/>
      <c r="B6" s="280" t="s">
        <v>2</v>
      </c>
      <c r="C6" s="281"/>
      <c r="D6" s="282" t="s">
        <v>75</v>
      </c>
      <c r="E6" s="282"/>
      <c r="F6" s="282"/>
      <c r="G6" s="282"/>
      <c r="H6" s="282"/>
      <c r="I6" s="283"/>
      <c r="K6" s="76"/>
    </row>
    <row r="7" spans="1:15" s="19" customFormat="1" ht="21.6" thickBot="1" x14ac:dyDescent="0.45">
      <c r="A7" s="8"/>
      <c r="C7" s="20"/>
      <c r="E7" s="21"/>
      <c r="G7" s="9"/>
      <c r="H7" s="9"/>
      <c r="K7" s="76"/>
    </row>
    <row r="8" spans="1:15" s="37" customFormat="1" ht="18" x14ac:dyDescent="0.3">
      <c r="A8" s="42"/>
      <c r="B8" s="284" t="s">
        <v>12</v>
      </c>
      <c r="C8" s="285"/>
      <c r="D8" s="285"/>
      <c r="E8" s="285"/>
      <c r="F8" s="285"/>
      <c r="G8" s="285"/>
      <c r="H8" s="285"/>
      <c r="I8" s="285"/>
      <c r="J8" s="286"/>
      <c r="K8" s="77"/>
      <c r="L8" s="36"/>
      <c r="M8" s="36"/>
      <c r="N8" s="36"/>
      <c r="O8" s="36"/>
    </row>
    <row r="9" spans="1:15" s="39" customFormat="1" ht="16.5" customHeight="1" x14ac:dyDescent="0.3">
      <c r="A9" s="43"/>
      <c r="B9" s="269" t="s">
        <v>20</v>
      </c>
      <c r="C9" s="270"/>
      <c r="D9" s="270"/>
      <c r="E9" s="270"/>
      <c r="F9" s="270"/>
      <c r="G9" s="270"/>
      <c r="H9" s="270"/>
      <c r="I9" s="270"/>
      <c r="J9" s="271"/>
      <c r="K9" s="78"/>
      <c r="L9" s="38"/>
      <c r="M9" s="38"/>
      <c r="N9" s="38"/>
      <c r="O9" s="38"/>
    </row>
    <row r="10" spans="1:15" s="39" customFormat="1" ht="16.5" customHeight="1" x14ac:dyDescent="0.3">
      <c r="A10" s="43"/>
      <c r="B10" s="269" t="s">
        <v>40</v>
      </c>
      <c r="C10" s="270"/>
      <c r="D10" s="270"/>
      <c r="E10" s="270"/>
      <c r="F10" s="270"/>
      <c r="G10" s="270"/>
      <c r="H10" s="270"/>
      <c r="I10" s="270"/>
      <c r="J10" s="271"/>
      <c r="K10" s="78"/>
      <c r="L10" s="38"/>
      <c r="M10" s="38"/>
      <c r="N10" s="38"/>
      <c r="O10" s="38"/>
    </row>
    <row r="11" spans="1:15" s="39" customFormat="1" ht="16.5" customHeight="1" x14ac:dyDescent="0.3">
      <c r="A11" s="43"/>
      <c r="B11" s="269" t="s">
        <v>42</v>
      </c>
      <c r="C11" s="270"/>
      <c r="D11" s="270"/>
      <c r="E11" s="270"/>
      <c r="F11" s="270"/>
      <c r="G11" s="270"/>
      <c r="H11" s="270"/>
      <c r="I11" s="270"/>
      <c r="J11" s="271"/>
      <c r="K11" s="78"/>
      <c r="L11" s="38"/>
      <c r="M11" s="38"/>
      <c r="N11" s="38"/>
      <c r="O11" s="38"/>
    </row>
    <row r="12" spans="1:15" s="39" customFormat="1" ht="15.6" customHeight="1" x14ac:dyDescent="0.3">
      <c r="A12" s="43"/>
      <c r="B12" s="269" t="s">
        <v>32</v>
      </c>
      <c r="C12" s="270"/>
      <c r="D12" s="270"/>
      <c r="E12" s="270"/>
      <c r="F12" s="270"/>
      <c r="G12" s="270"/>
      <c r="H12" s="270"/>
      <c r="I12" s="270"/>
      <c r="J12" s="271"/>
      <c r="K12" s="78"/>
      <c r="L12" s="38"/>
      <c r="M12" s="38"/>
      <c r="N12" s="38"/>
      <c r="O12" s="38"/>
    </row>
    <row r="13" spans="1:15" s="39" customFormat="1" ht="15.6" x14ac:dyDescent="0.3">
      <c r="A13" s="43"/>
      <c r="B13" s="269" t="s">
        <v>41</v>
      </c>
      <c r="C13" s="270"/>
      <c r="D13" s="270"/>
      <c r="E13" s="270"/>
      <c r="F13" s="270"/>
      <c r="G13" s="270"/>
      <c r="H13" s="270"/>
      <c r="I13" s="270"/>
      <c r="J13" s="271"/>
      <c r="K13" s="78"/>
      <c r="L13" s="38"/>
      <c r="M13" s="38"/>
      <c r="N13" s="38"/>
      <c r="O13" s="38"/>
    </row>
    <row r="14" spans="1:15" s="39" customFormat="1" ht="16.5" customHeight="1" x14ac:dyDescent="0.3">
      <c r="A14" s="43"/>
      <c r="B14" s="269" t="s">
        <v>43</v>
      </c>
      <c r="C14" s="270"/>
      <c r="D14" s="270"/>
      <c r="E14" s="270"/>
      <c r="F14" s="270"/>
      <c r="G14" s="270"/>
      <c r="H14" s="270"/>
      <c r="I14" s="270"/>
      <c r="J14" s="271"/>
      <c r="K14" s="78"/>
      <c r="L14" s="38"/>
      <c r="M14" s="38"/>
      <c r="N14" s="38"/>
      <c r="O14" s="38"/>
    </row>
    <row r="15" spans="1:15" s="39" customFormat="1" ht="15.6" customHeight="1" x14ac:dyDescent="0.3">
      <c r="A15" s="43"/>
      <c r="B15" s="269" t="s">
        <v>44</v>
      </c>
      <c r="C15" s="270"/>
      <c r="D15" s="270"/>
      <c r="E15" s="270"/>
      <c r="F15" s="270"/>
      <c r="G15" s="270"/>
      <c r="H15" s="270"/>
      <c r="I15" s="270"/>
      <c r="J15" s="271"/>
      <c r="K15" s="78"/>
      <c r="L15" s="38"/>
      <c r="M15" s="38"/>
      <c r="N15" s="38"/>
      <c r="O15" s="38"/>
    </row>
    <row r="16" spans="1:15" s="39" customFormat="1" ht="16.5" customHeight="1" x14ac:dyDescent="0.3">
      <c r="A16" s="43"/>
      <c r="B16" s="269" t="s">
        <v>45</v>
      </c>
      <c r="C16" s="270"/>
      <c r="D16" s="270"/>
      <c r="E16" s="270"/>
      <c r="F16" s="270"/>
      <c r="G16" s="270"/>
      <c r="H16" s="270"/>
      <c r="I16" s="270"/>
      <c r="J16" s="271"/>
      <c r="K16" s="78"/>
      <c r="L16" s="38"/>
      <c r="M16" s="38"/>
      <c r="N16" s="38"/>
      <c r="O16" s="38"/>
    </row>
    <row r="17" spans="1:15" s="39" customFormat="1" ht="16.5" customHeight="1" x14ac:dyDescent="0.3">
      <c r="A17" s="43"/>
      <c r="B17" s="269" t="s">
        <v>46</v>
      </c>
      <c r="C17" s="270"/>
      <c r="D17" s="270"/>
      <c r="E17" s="270"/>
      <c r="F17" s="270"/>
      <c r="G17" s="270"/>
      <c r="H17" s="270"/>
      <c r="I17" s="270"/>
      <c r="J17" s="271"/>
      <c r="K17" s="78"/>
      <c r="L17" s="38"/>
      <c r="M17" s="38"/>
      <c r="N17" s="38"/>
      <c r="O17" s="38"/>
    </row>
    <row r="18" spans="1:15" s="39" customFormat="1" ht="16.5" customHeight="1" x14ac:dyDescent="0.3">
      <c r="A18" s="43"/>
      <c r="B18" s="269" t="s">
        <v>48</v>
      </c>
      <c r="C18" s="270"/>
      <c r="D18" s="270"/>
      <c r="E18" s="270"/>
      <c r="F18" s="270"/>
      <c r="G18" s="270"/>
      <c r="H18" s="270"/>
      <c r="I18" s="270"/>
      <c r="J18" s="271"/>
      <c r="K18" s="78"/>
      <c r="L18" s="38"/>
      <c r="M18" s="38"/>
      <c r="N18" s="38"/>
      <c r="O18" s="38"/>
    </row>
    <row r="19" spans="1:15" s="39" customFormat="1" ht="15.6" customHeight="1" x14ac:dyDescent="0.3">
      <c r="A19" s="43"/>
      <c r="B19" s="269" t="s">
        <v>49</v>
      </c>
      <c r="C19" s="270"/>
      <c r="D19" s="270"/>
      <c r="E19" s="270"/>
      <c r="F19" s="270"/>
      <c r="G19" s="270"/>
      <c r="H19" s="270"/>
      <c r="I19" s="270"/>
      <c r="J19" s="271"/>
      <c r="K19" s="78"/>
      <c r="L19" s="38"/>
      <c r="M19" s="38"/>
      <c r="N19" s="38"/>
      <c r="O19" s="38"/>
    </row>
    <row r="20" spans="1:15" s="39" customFormat="1" ht="15.6" customHeight="1" x14ac:dyDescent="0.3">
      <c r="A20" s="43"/>
      <c r="B20" s="269" t="s">
        <v>47</v>
      </c>
      <c r="C20" s="270"/>
      <c r="D20" s="270"/>
      <c r="E20" s="270"/>
      <c r="F20" s="270"/>
      <c r="G20" s="270"/>
      <c r="H20" s="270"/>
      <c r="I20" s="270"/>
      <c r="J20" s="271"/>
      <c r="K20" s="78"/>
      <c r="L20" s="38"/>
      <c r="M20" s="38"/>
      <c r="N20" s="38"/>
      <c r="O20" s="38"/>
    </row>
    <row r="21" spans="1:15" s="39" customFormat="1" ht="16.5" customHeight="1" thickBot="1" x14ac:dyDescent="0.35">
      <c r="A21" s="43"/>
      <c r="B21" s="297" t="s">
        <v>33</v>
      </c>
      <c r="C21" s="298"/>
      <c r="D21" s="298"/>
      <c r="E21" s="298"/>
      <c r="F21" s="298"/>
      <c r="G21" s="298"/>
      <c r="H21" s="298"/>
      <c r="I21" s="298"/>
      <c r="J21" s="299"/>
      <c r="K21" s="78"/>
      <c r="L21" s="38"/>
      <c r="M21" s="38"/>
      <c r="N21" s="38"/>
      <c r="O21" s="38"/>
    </row>
    <row r="22" spans="1:15" s="49" customFormat="1" ht="15.6" x14ac:dyDescent="0.3">
      <c r="A22" s="45"/>
      <c r="B22" s="46"/>
      <c r="C22" s="46"/>
      <c r="D22" s="46"/>
      <c r="E22" s="46"/>
      <c r="F22" s="47"/>
      <c r="G22" s="48"/>
      <c r="H22" s="48"/>
      <c r="I22" s="38"/>
      <c r="J22" s="38"/>
      <c r="K22" s="79"/>
      <c r="L22" s="47"/>
      <c r="M22" s="47"/>
      <c r="N22" s="47"/>
      <c r="O22" s="47"/>
    </row>
    <row r="23" spans="1:15" s="48" customFormat="1" ht="18" x14ac:dyDescent="0.35">
      <c r="A23" s="50"/>
      <c r="B23" s="41" t="s">
        <v>16</v>
      </c>
      <c r="C23" s="55"/>
      <c r="D23" s="55"/>
      <c r="E23" s="56"/>
      <c r="F23" s="55"/>
      <c r="I23" s="38"/>
      <c r="J23" s="38"/>
      <c r="K23" s="58"/>
    </row>
    <row r="24" spans="1:15" s="48" customFormat="1" ht="15.6" x14ac:dyDescent="0.3">
      <c r="A24" s="50"/>
      <c r="B24" s="300" t="s">
        <v>4</v>
      </c>
      <c r="C24" s="301"/>
      <c r="D24" s="302"/>
      <c r="E24" s="57" t="s">
        <v>14</v>
      </c>
      <c r="F24" s="57" t="s">
        <v>15</v>
      </c>
      <c r="G24" s="57" t="s">
        <v>25</v>
      </c>
      <c r="H24" s="57" t="s">
        <v>26</v>
      </c>
      <c r="I24" s="38"/>
      <c r="J24" s="38"/>
      <c r="K24" s="58"/>
    </row>
    <row r="25" spans="1:15" ht="15.6" x14ac:dyDescent="0.3">
      <c r="A25" s="11"/>
      <c r="B25" s="303" t="s">
        <v>17</v>
      </c>
      <c r="C25" s="303"/>
      <c r="D25" s="303"/>
      <c r="E25" s="52">
        <v>5.3999999999999999E-2</v>
      </c>
      <c r="F25" s="52">
        <v>5.3999999999999999E-2</v>
      </c>
      <c r="G25" s="52">
        <v>5.3999999999999999E-2</v>
      </c>
      <c r="H25" s="52">
        <v>5.3999999999999999E-2</v>
      </c>
      <c r="I25" s="38"/>
      <c r="J25" s="38"/>
      <c r="K25" s="10"/>
    </row>
    <row r="26" spans="1:15" ht="15.6" x14ac:dyDescent="0.3">
      <c r="A26" s="12"/>
      <c r="B26" s="53"/>
      <c r="C26" s="53"/>
      <c r="D26" s="53"/>
      <c r="E26" s="48"/>
      <c r="F26" s="48"/>
      <c r="G26" s="48"/>
      <c r="H26" s="48"/>
      <c r="I26" s="38"/>
      <c r="J26" s="38"/>
      <c r="K26" s="10"/>
    </row>
    <row r="27" spans="1:15" s="48" customFormat="1" ht="18" x14ac:dyDescent="0.35">
      <c r="A27" s="50"/>
      <c r="B27" s="41" t="s">
        <v>50</v>
      </c>
      <c r="E27" s="51"/>
      <c r="I27" s="38"/>
      <c r="J27" s="38"/>
      <c r="K27" s="58"/>
    </row>
    <row r="28" spans="1:15" s="48" customFormat="1" ht="15.6" x14ac:dyDescent="0.3">
      <c r="A28" s="50"/>
      <c r="B28" s="54"/>
      <c r="E28" s="51"/>
      <c r="I28" s="38"/>
      <c r="J28" s="38"/>
      <c r="K28" s="58"/>
    </row>
    <row r="29" spans="1:15" s="29" customFormat="1" ht="28.8" x14ac:dyDescent="0.3">
      <c r="A29" s="24" t="s">
        <v>3</v>
      </c>
      <c r="B29" s="25" t="s">
        <v>4</v>
      </c>
      <c r="C29" s="25" t="s">
        <v>35</v>
      </c>
      <c r="D29" s="26" t="s">
        <v>52</v>
      </c>
      <c r="E29" s="27" t="s">
        <v>51</v>
      </c>
      <c r="F29" s="26" t="s">
        <v>11</v>
      </c>
      <c r="G29" s="27" t="s">
        <v>10</v>
      </c>
      <c r="H29" s="28" t="s">
        <v>9</v>
      </c>
      <c r="I29" s="28" t="s">
        <v>27</v>
      </c>
      <c r="J29" s="28" t="s">
        <v>28</v>
      </c>
      <c r="K29" s="80"/>
    </row>
    <row r="30" spans="1:15" s="3" customFormat="1" ht="13.8" x14ac:dyDescent="0.3">
      <c r="A30" s="30"/>
      <c r="B30" s="31" t="s">
        <v>5</v>
      </c>
      <c r="C30" s="31"/>
      <c r="D30" s="32"/>
      <c r="E30" s="33"/>
      <c r="F30" s="33"/>
      <c r="G30" s="33"/>
      <c r="H30" s="34"/>
      <c r="I30" s="34"/>
      <c r="J30" s="34"/>
      <c r="K30" s="81"/>
    </row>
    <row r="31" spans="1:15" s="3" customFormat="1" ht="13.8" x14ac:dyDescent="0.3">
      <c r="A31" s="287">
        <v>1</v>
      </c>
      <c r="B31" s="65" t="s">
        <v>38</v>
      </c>
      <c r="C31" s="66">
        <v>2</v>
      </c>
      <c r="D31" s="70">
        <v>32000</v>
      </c>
      <c r="E31" s="60">
        <f>D31*1.15</f>
        <v>36800</v>
      </c>
      <c r="F31" s="60">
        <f>E31*12</f>
        <v>441600</v>
      </c>
      <c r="G31" s="60">
        <f>F31*(1+E$25)</f>
        <v>465446.40000000002</v>
      </c>
      <c r="H31" s="61">
        <f t="shared" ref="G31:J35" si="0">G31*(1+F$25)</f>
        <v>490580.50560000003</v>
      </c>
      <c r="I31" s="61">
        <f t="shared" si="0"/>
        <v>517071.85290240007</v>
      </c>
      <c r="J31" s="61">
        <f t="shared" si="0"/>
        <v>544993.73295912973</v>
      </c>
      <c r="K31" s="82"/>
    </row>
    <row r="32" spans="1:15" s="3" customFormat="1" ht="13.8" x14ac:dyDescent="0.3">
      <c r="A32" s="287"/>
      <c r="B32" s="65" t="s">
        <v>34</v>
      </c>
      <c r="C32" s="66">
        <v>3</v>
      </c>
      <c r="D32" s="70">
        <v>32400</v>
      </c>
      <c r="E32" s="60">
        <f>D32*1.15</f>
        <v>37260</v>
      </c>
      <c r="F32" s="60">
        <f>E32*12</f>
        <v>447120</v>
      </c>
      <c r="G32" s="60">
        <f t="shared" si="0"/>
        <v>471264.48000000004</v>
      </c>
      <c r="H32" s="61">
        <f t="shared" si="0"/>
        <v>496712.76192000008</v>
      </c>
      <c r="I32" s="61">
        <f t="shared" si="0"/>
        <v>523535.2510636801</v>
      </c>
      <c r="J32" s="61">
        <f t="shared" si="0"/>
        <v>551806.1546211188</v>
      </c>
      <c r="K32" s="82"/>
    </row>
    <row r="33" spans="1:13" s="3" customFormat="1" ht="13.8" x14ac:dyDescent="0.3">
      <c r="A33" s="287"/>
      <c r="B33" s="64" t="s">
        <v>30</v>
      </c>
      <c r="C33" s="67">
        <v>1</v>
      </c>
      <c r="D33" s="70">
        <v>8600</v>
      </c>
      <c r="E33" s="60">
        <f t="shared" ref="E33:E35" si="1">D33*1.15</f>
        <v>9890</v>
      </c>
      <c r="F33" s="60">
        <f t="shared" ref="F33:F35" si="2">E33*12</f>
        <v>118680</v>
      </c>
      <c r="G33" s="60">
        <f t="shared" si="0"/>
        <v>125088.72</v>
      </c>
      <c r="H33" s="61">
        <f t="shared" si="0"/>
        <v>131843.51088000002</v>
      </c>
      <c r="I33" s="61">
        <f t="shared" si="0"/>
        <v>138963.06046752003</v>
      </c>
      <c r="J33" s="61">
        <f t="shared" si="0"/>
        <v>146467.06573276612</v>
      </c>
      <c r="K33" s="81"/>
    </row>
    <row r="34" spans="1:13" s="3" customFormat="1" ht="13.8" x14ac:dyDescent="0.3">
      <c r="A34" s="287"/>
      <c r="B34" s="64" t="s">
        <v>36</v>
      </c>
      <c r="C34" s="67">
        <v>1</v>
      </c>
      <c r="D34" s="70">
        <v>16000</v>
      </c>
      <c r="E34" s="60">
        <f t="shared" si="1"/>
        <v>18400</v>
      </c>
      <c r="F34" s="60">
        <f t="shared" si="2"/>
        <v>220800</v>
      </c>
      <c r="G34" s="60">
        <f t="shared" si="0"/>
        <v>232723.20000000001</v>
      </c>
      <c r="H34" s="61">
        <f t="shared" si="0"/>
        <v>245290.25280000002</v>
      </c>
      <c r="I34" s="61">
        <f t="shared" si="0"/>
        <v>258535.92645120004</v>
      </c>
      <c r="J34" s="61">
        <f t="shared" si="0"/>
        <v>272496.86647956487</v>
      </c>
      <c r="K34" s="81"/>
      <c r="M34" s="116"/>
    </row>
    <row r="35" spans="1:13" s="3" customFormat="1" ht="13.8" x14ac:dyDescent="0.3">
      <c r="A35" s="4">
        <v>2</v>
      </c>
      <c r="B35" s="65" t="s">
        <v>37</v>
      </c>
      <c r="C35" s="68">
        <v>1</v>
      </c>
      <c r="D35" s="70">
        <v>5600</v>
      </c>
      <c r="E35" s="60">
        <f t="shared" si="1"/>
        <v>6439.9999999999991</v>
      </c>
      <c r="F35" s="60">
        <f t="shared" si="2"/>
        <v>77279.999999999985</v>
      </c>
      <c r="G35" s="60">
        <f t="shared" si="0"/>
        <v>81453.119999999995</v>
      </c>
      <c r="H35" s="61">
        <f t="shared" si="0"/>
        <v>85851.588480000006</v>
      </c>
      <c r="I35" s="61">
        <f t="shared" si="0"/>
        <v>90487.574257920016</v>
      </c>
      <c r="J35" s="61">
        <f t="shared" si="0"/>
        <v>95373.903267847694</v>
      </c>
      <c r="K35" s="81"/>
    </row>
    <row r="36" spans="1:13" x14ac:dyDescent="0.3">
      <c r="A36" s="11"/>
      <c r="B36" s="31" t="s">
        <v>6</v>
      </c>
      <c r="D36" s="63">
        <f t="shared" ref="D36:J36" si="3">SUM(D31:D35)</f>
        <v>94600</v>
      </c>
      <c r="E36" s="63">
        <f t="shared" si="3"/>
        <v>108790</v>
      </c>
      <c r="F36" s="63">
        <f t="shared" si="3"/>
        <v>1305480</v>
      </c>
      <c r="G36" s="63">
        <f t="shared" si="3"/>
        <v>1375975.92</v>
      </c>
      <c r="H36" s="62">
        <f t="shared" si="3"/>
        <v>1450278.61968</v>
      </c>
      <c r="I36" s="62">
        <f t="shared" si="3"/>
        <v>1528593.6651427201</v>
      </c>
      <c r="J36" s="62">
        <f t="shared" si="3"/>
        <v>1611137.7230604272</v>
      </c>
      <c r="K36" s="10"/>
    </row>
    <row r="37" spans="1:13" ht="16.2" thickBot="1" x14ac:dyDescent="0.35">
      <c r="A37" s="72"/>
      <c r="B37" s="288" t="s">
        <v>29</v>
      </c>
      <c r="C37" s="289"/>
      <c r="D37" s="289"/>
      <c r="E37" s="289"/>
      <c r="F37" s="289"/>
      <c r="G37" s="289"/>
      <c r="H37" s="289"/>
      <c r="I37" s="290"/>
      <c r="J37" s="73">
        <f>SUM(E36:J36)</f>
        <v>7380255.9278831482</v>
      </c>
      <c r="K37" s="10"/>
    </row>
    <row r="38" spans="1:13" ht="15" thickTop="1" x14ac:dyDescent="0.3">
      <c r="A38" s="12"/>
      <c r="E38" s="2"/>
      <c r="K38" s="10"/>
    </row>
    <row r="39" spans="1:13" s="23" customFormat="1" ht="18" x14ac:dyDescent="0.35">
      <c r="A39" s="22"/>
      <c r="B39" s="41" t="s">
        <v>39</v>
      </c>
      <c r="E39" s="2"/>
      <c r="F39" s="2"/>
      <c r="G39" s="2"/>
      <c r="H39" s="2"/>
      <c r="I39" s="2"/>
      <c r="J39" s="2"/>
      <c r="K39" s="10"/>
    </row>
    <row r="40" spans="1:13" ht="18" x14ac:dyDescent="0.35">
      <c r="A40" s="12"/>
      <c r="E40" s="2"/>
      <c r="F40" s="23"/>
      <c r="K40" s="10"/>
    </row>
    <row r="41" spans="1:13" s="35" customFormat="1" ht="43.2" x14ac:dyDescent="0.3">
      <c r="A41" s="24" t="s">
        <v>3</v>
      </c>
      <c r="B41" s="291" t="s">
        <v>7</v>
      </c>
      <c r="C41" s="292"/>
      <c r="D41" s="293"/>
      <c r="E41" s="26" t="s">
        <v>19</v>
      </c>
      <c r="F41" s="44" t="s">
        <v>18</v>
      </c>
      <c r="G41" s="2"/>
      <c r="H41" s="2"/>
      <c r="I41" s="2"/>
      <c r="J41" s="2"/>
      <c r="K41" s="59"/>
    </row>
    <row r="42" spans="1:13" x14ac:dyDescent="0.3">
      <c r="A42" s="11">
        <v>1</v>
      </c>
      <c r="B42" s="294" t="s">
        <v>8</v>
      </c>
      <c r="C42" s="295"/>
      <c r="D42" s="295"/>
      <c r="E42" s="40">
        <v>0</v>
      </c>
      <c r="F42" s="69">
        <f>E42*1.15</f>
        <v>0</v>
      </c>
      <c r="K42" s="10"/>
    </row>
    <row r="43" spans="1:13" x14ac:dyDescent="0.3">
      <c r="A43" s="12"/>
      <c r="E43" s="2"/>
      <c r="K43" s="10"/>
    </row>
    <row r="44" spans="1:13" x14ac:dyDescent="0.3">
      <c r="A44" s="8"/>
      <c r="E44" s="9"/>
      <c r="K44" s="10"/>
    </row>
    <row r="45" spans="1:13" x14ac:dyDescent="0.3">
      <c r="A45" s="8"/>
      <c r="E45" s="9"/>
      <c r="K45" s="10"/>
    </row>
    <row r="46" spans="1:13" ht="15" thickBot="1" x14ac:dyDescent="0.35">
      <c r="A46" s="8"/>
      <c r="B46" s="1"/>
      <c r="C46"/>
      <c r="D46" s="1"/>
      <c r="E46" s="1"/>
      <c r="K46" s="10"/>
    </row>
    <row r="47" spans="1:13" x14ac:dyDescent="0.3">
      <c r="A47" s="8"/>
      <c r="B47" s="71" t="s">
        <v>24</v>
      </c>
      <c r="C47"/>
      <c r="D47" s="296" t="s">
        <v>21</v>
      </c>
      <c r="E47" s="296"/>
      <c r="K47" s="10"/>
    </row>
    <row r="48" spans="1:13" x14ac:dyDescent="0.3">
      <c r="A48" s="8"/>
      <c r="B48"/>
      <c r="C48"/>
      <c r="D48"/>
      <c r="E48" s="9"/>
      <c r="K48" s="10"/>
    </row>
    <row r="49" spans="1:11" x14ac:dyDescent="0.3">
      <c r="A49" s="8"/>
      <c r="B49"/>
      <c r="C49"/>
      <c r="D49"/>
      <c r="E49" s="9"/>
      <c r="K49" s="10"/>
    </row>
    <row r="50" spans="1:11" ht="15" thickBot="1" x14ac:dyDescent="0.35">
      <c r="A50" s="8"/>
      <c r="B50" s="1"/>
      <c r="C50"/>
      <c r="D50" s="1"/>
      <c r="E50" s="9"/>
      <c r="K50" s="10"/>
    </row>
    <row r="51" spans="1:11" x14ac:dyDescent="0.3">
      <c r="A51" s="8"/>
      <c r="B51" s="71" t="s">
        <v>22</v>
      </c>
      <c r="C51"/>
      <c r="D51" s="71" t="s">
        <v>23</v>
      </c>
      <c r="E51" s="9"/>
      <c r="K51" s="10"/>
    </row>
    <row r="52" spans="1:11" ht="15" thickBot="1" x14ac:dyDescent="0.35">
      <c r="A52" s="13"/>
      <c r="B52" s="14"/>
      <c r="C52" s="14"/>
      <c r="D52" s="14"/>
      <c r="E52" s="15"/>
      <c r="F52" s="14"/>
      <c r="G52" s="14"/>
      <c r="H52" s="14"/>
      <c r="I52" s="14"/>
      <c r="J52" s="14"/>
      <c r="K52" s="16"/>
    </row>
  </sheetData>
  <mergeCells count="27">
    <mergeCell ref="B41:D41"/>
    <mergeCell ref="B42:D42"/>
    <mergeCell ref="D47:E47"/>
    <mergeCell ref="B20:J20"/>
    <mergeCell ref="B21:J21"/>
    <mergeCell ref="B24:D24"/>
    <mergeCell ref="B25:D25"/>
    <mergeCell ref="A31:A34"/>
    <mergeCell ref="B37:I37"/>
    <mergeCell ref="B14:J14"/>
    <mergeCell ref="B15:J15"/>
    <mergeCell ref="B16:J16"/>
    <mergeCell ref="B17:J17"/>
    <mergeCell ref="B18:J18"/>
    <mergeCell ref="B19:J19"/>
    <mergeCell ref="B13:J13"/>
    <mergeCell ref="B4:C4"/>
    <mergeCell ref="D4:I4"/>
    <mergeCell ref="B5:C5"/>
    <mergeCell ref="D5:I5"/>
    <mergeCell ref="B6:C6"/>
    <mergeCell ref="D6:I6"/>
    <mergeCell ref="B8:J8"/>
    <mergeCell ref="B9:J9"/>
    <mergeCell ref="B10:J10"/>
    <mergeCell ref="B11:J11"/>
    <mergeCell ref="B12:J12"/>
  </mergeCells>
  <pageMargins left="0.70866141732283472" right="0.70866141732283472" top="0.74803149606299213" bottom="0.74803149606299213" header="0.31496062992125984" footer="0.31496062992125984"/>
  <pageSetup paperSize="8"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DDB19-5F77-4EA6-A339-7D0145F1CA04}">
  <sheetPr>
    <pageSetUpPr fitToPage="1"/>
  </sheetPr>
  <dimension ref="A1:O52"/>
  <sheetViews>
    <sheetView topLeftCell="A7" zoomScale="80" zoomScaleNormal="80" workbookViewId="0">
      <selection activeCell="C14" sqref="C14:F14"/>
    </sheetView>
  </sheetViews>
  <sheetFormatPr defaultColWidth="9.109375" defaultRowHeight="14.4" x14ac:dyDescent="0.3"/>
  <cols>
    <col min="1" max="1" width="5.5546875" style="17" customWidth="1"/>
    <col min="2" max="2" width="44.88671875" style="2" customWidth="1"/>
    <col min="3" max="3" width="17.88671875" style="2" customWidth="1"/>
    <col min="4" max="4" width="25.44140625" style="2" customWidth="1"/>
    <col min="5" max="5" width="20.5546875" style="17" customWidth="1"/>
    <col min="6" max="6" width="21.44140625" style="2" customWidth="1"/>
    <col min="7" max="9" width="19.44140625" style="2" customWidth="1"/>
    <col min="10" max="10" width="19.5546875" style="2" customWidth="1"/>
    <col min="11" max="11" width="4.88671875" style="2" customWidth="1"/>
    <col min="12" max="12" width="9.109375" style="2"/>
    <col min="13" max="13" width="9.5546875" style="2" bestFit="1" customWidth="1"/>
    <col min="14" max="16384" width="9.109375" style="2"/>
  </cols>
  <sheetData>
    <row r="1" spans="1:15" x14ac:dyDescent="0.3">
      <c r="A1" s="5"/>
      <c r="B1" s="6"/>
      <c r="C1" s="6"/>
      <c r="D1" s="6"/>
      <c r="E1" s="7"/>
      <c r="F1" s="6"/>
      <c r="G1" s="7"/>
      <c r="H1" s="7"/>
      <c r="I1" s="74"/>
      <c r="J1" s="74"/>
      <c r="K1" s="75"/>
    </row>
    <row r="2" spans="1:15" x14ac:dyDescent="0.3">
      <c r="A2" s="8"/>
      <c r="E2" s="9"/>
      <c r="G2" s="9"/>
      <c r="H2" s="9"/>
      <c r="I2" s="19"/>
      <c r="J2" s="19"/>
      <c r="K2" s="10"/>
    </row>
    <row r="3" spans="1:15" ht="15" thickBot="1" x14ac:dyDescent="0.35">
      <c r="A3" s="8"/>
      <c r="E3" s="9"/>
      <c r="G3" s="9"/>
      <c r="H3" s="9"/>
      <c r="I3" s="19"/>
      <c r="J3" s="19"/>
      <c r="K3" s="10"/>
    </row>
    <row r="4" spans="1:15" s="19" customFormat="1" ht="18" x14ac:dyDescent="0.35">
      <c r="A4" s="18"/>
      <c r="B4" s="272" t="s">
        <v>0</v>
      </c>
      <c r="C4" s="273"/>
      <c r="D4" s="274" t="s">
        <v>31</v>
      </c>
      <c r="E4" s="274"/>
      <c r="F4" s="274"/>
      <c r="G4" s="274"/>
      <c r="H4" s="274"/>
      <c r="I4" s="275"/>
      <c r="K4" s="76"/>
    </row>
    <row r="5" spans="1:15" s="19" customFormat="1" ht="15.75" customHeight="1" x14ac:dyDescent="0.35">
      <c r="A5" s="8"/>
      <c r="B5" s="276" t="s">
        <v>1</v>
      </c>
      <c r="C5" s="277"/>
      <c r="D5" s="278" t="s">
        <v>13</v>
      </c>
      <c r="E5" s="278"/>
      <c r="F5" s="278"/>
      <c r="G5" s="278"/>
      <c r="H5" s="278"/>
      <c r="I5" s="279"/>
      <c r="K5" s="76"/>
    </row>
    <row r="6" spans="1:15" s="19" customFormat="1" ht="16.5" customHeight="1" thickBot="1" x14ac:dyDescent="0.4">
      <c r="A6" s="8"/>
      <c r="B6" s="280" t="s">
        <v>2</v>
      </c>
      <c r="C6" s="281"/>
      <c r="D6" s="282" t="s">
        <v>77</v>
      </c>
      <c r="E6" s="282"/>
      <c r="F6" s="282"/>
      <c r="G6" s="282"/>
      <c r="H6" s="282"/>
      <c r="I6" s="283"/>
      <c r="K6" s="76"/>
    </row>
    <row r="7" spans="1:15" s="19" customFormat="1" ht="21.6" thickBot="1" x14ac:dyDescent="0.45">
      <c r="A7" s="8"/>
      <c r="C7" s="20"/>
      <c r="E7" s="21"/>
      <c r="G7" s="9"/>
      <c r="H7" s="9"/>
      <c r="K7" s="76"/>
    </row>
    <row r="8" spans="1:15" s="37" customFormat="1" ht="18" x14ac:dyDescent="0.3">
      <c r="A8" s="42"/>
      <c r="B8" s="284" t="s">
        <v>12</v>
      </c>
      <c r="C8" s="285"/>
      <c r="D8" s="285"/>
      <c r="E8" s="285"/>
      <c r="F8" s="285"/>
      <c r="G8" s="285"/>
      <c r="H8" s="285"/>
      <c r="I8" s="285"/>
      <c r="J8" s="286"/>
      <c r="K8" s="77"/>
      <c r="L8" s="36"/>
      <c r="M8" s="36"/>
      <c r="N8" s="36"/>
      <c r="O8" s="36"/>
    </row>
    <row r="9" spans="1:15" s="39" customFormat="1" ht="16.5" customHeight="1" x14ac:dyDescent="0.3">
      <c r="A9" s="43"/>
      <c r="B9" s="269" t="s">
        <v>20</v>
      </c>
      <c r="C9" s="270"/>
      <c r="D9" s="270"/>
      <c r="E9" s="270"/>
      <c r="F9" s="270"/>
      <c r="G9" s="270"/>
      <c r="H9" s="270"/>
      <c r="I9" s="270"/>
      <c r="J9" s="271"/>
      <c r="K9" s="78"/>
      <c r="L9" s="38"/>
      <c r="M9" s="38"/>
      <c r="N9" s="38"/>
      <c r="O9" s="38"/>
    </row>
    <row r="10" spans="1:15" s="39" customFormat="1" ht="16.5" customHeight="1" x14ac:dyDescent="0.3">
      <c r="A10" s="43"/>
      <c r="B10" s="269" t="s">
        <v>40</v>
      </c>
      <c r="C10" s="270"/>
      <c r="D10" s="270"/>
      <c r="E10" s="270"/>
      <c r="F10" s="270"/>
      <c r="G10" s="270"/>
      <c r="H10" s="270"/>
      <c r="I10" s="270"/>
      <c r="J10" s="271"/>
      <c r="K10" s="78"/>
      <c r="L10" s="38"/>
      <c r="M10" s="38"/>
      <c r="N10" s="38"/>
      <c r="O10" s="38"/>
    </row>
    <row r="11" spans="1:15" s="39" customFormat="1" ht="16.5" customHeight="1" x14ac:dyDescent="0.3">
      <c r="A11" s="43"/>
      <c r="B11" s="269" t="s">
        <v>42</v>
      </c>
      <c r="C11" s="270"/>
      <c r="D11" s="270"/>
      <c r="E11" s="270"/>
      <c r="F11" s="270"/>
      <c r="G11" s="270"/>
      <c r="H11" s="270"/>
      <c r="I11" s="270"/>
      <c r="J11" s="271"/>
      <c r="K11" s="78"/>
      <c r="L11" s="38"/>
      <c r="M11" s="38"/>
      <c r="N11" s="38"/>
      <c r="O11" s="38"/>
    </row>
    <row r="12" spans="1:15" s="39" customFormat="1" ht="15.6" customHeight="1" x14ac:dyDescent="0.3">
      <c r="A12" s="43"/>
      <c r="B12" s="269" t="s">
        <v>32</v>
      </c>
      <c r="C12" s="270"/>
      <c r="D12" s="270"/>
      <c r="E12" s="270"/>
      <c r="F12" s="270"/>
      <c r="G12" s="270"/>
      <c r="H12" s="270"/>
      <c r="I12" s="270"/>
      <c r="J12" s="271"/>
      <c r="K12" s="78"/>
      <c r="L12" s="38"/>
      <c r="M12" s="38"/>
      <c r="N12" s="38"/>
      <c r="O12" s="38"/>
    </row>
    <row r="13" spans="1:15" s="39" customFormat="1" ht="15.6" x14ac:dyDescent="0.3">
      <c r="A13" s="43"/>
      <c r="B13" s="269" t="s">
        <v>41</v>
      </c>
      <c r="C13" s="270"/>
      <c r="D13" s="270"/>
      <c r="E13" s="270"/>
      <c r="F13" s="270"/>
      <c r="G13" s="270"/>
      <c r="H13" s="270"/>
      <c r="I13" s="270"/>
      <c r="J13" s="271"/>
      <c r="K13" s="78"/>
      <c r="L13" s="38"/>
      <c r="M13" s="38"/>
      <c r="N13" s="38"/>
      <c r="O13" s="38"/>
    </row>
    <row r="14" spans="1:15" s="39" customFormat="1" ht="16.5" customHeight="1" x14ac:dyDescent="0.3">
      <c r="A14" s="43"/>
      <c r="B14" s="269" t="s">
        <v>43</v>
      </c>
      <c r="C14" s="270"/>
      <c r="D14" s="270"/>
      <c r="E14" s="270"/>
      <c r="F14" s="270"/>
      <c r="G14" s="270"/>
      <c r="H14" s="270"/>
      <c r="I14" s="270"/>
      <c r="J14" s="271"/>
      <c r="K14" s="78"/>
      <c r="L14" s="38"/>
      <c r="M14" s="38"/>
      <c r="N14" s="38"/>
      <c r="O14" s="38"/>
    </row>
    <row r="15" spans="1:15" s="39" customFormat="1" ht="15.6" customHeight="1" x14ac:dyDescent="0.3">
      <c r="A15" s="43"/>
      <c r="B15" s="269" t="s">
        <v>44</v>
      </c>
      <c r="C15" s="270"/>
      <c r="D15" s="270"/>
      <c r="E15" s="270"/>
      <c r="F15" s="270"/>
      <c r="G15" s="270"/>
      <c r="H15" s="270"/>
      <c r="I15" s="270"/>
      <c r="J15" s="271"/>
      <c r="K15" s="78"/>
      <c r="L15" s="38"/>
      <c r="M15" s="38"/>
      <c r="N15" s="38"/>
      <c r="O15" s="38"/>
    </row>
    <row r="16" spans="1:15" s="39" customFormat="1" ht="16.5" customHeight="1" x14ac:dyDescent="0.3">
      <c r="A16" s="43"/>
      <c r="B16" s="269" t="s">
        <v>45</v>
      </c>
      <c r="C16" s="270"/>
      <c r="D16" s="270"/>
      <c r="E16" s="270"/>
      <c r="F16" s="270"/>
      <c r="G16" s="270"/>
      <c r="H16" s="270"/>
      <c r="I16" s="270"/>
      <c r="J16" s="271"/>
      <c r="K16" s="78"/>
      <c r="L16" s="38"/>
      <c r="M16" s="38"/>
      <c r="N16" s="38"/>
      <c r="O16" s="38"/>
    </row>
    <row r="17" spans="1:15" s="39" customFormat="1" ht="16.5" customHeight="1" x14ac:dyDescent="0.3">
      <c r="A17" s="43"/>
      <c r="B17" s="269" t="s">
        <v>46</v>
      </c>
      <c r="C17" s="270"/>
      <c r="D17" s="270"/>
      <c r="E17" s="270"/>
      <c r="F17" s="270"/>
      <c r="G17" s="270"/>
      <c r="H17" s="270"/>
      <c r="I17" s="270"/>
      <c r="J17" s="271"/>
      <c r="K17" s="78"/>
      <c r="L17" s="38"/>
      <c r="M17" s="38"/>
      <c r="N17" s="38"/>
      <c r="O17" s="38"/>
    </row>
    <row r="18" spans="1:15" s="39" customFormat="1" ht="16.5" customHeight="1" x14ac:dyDescent="0.3">
      <c r="A18" s="43"/>
      <c r="B18" s="269" t="s">
        <v>48</v>
      </c>
      <c r="C18" s="270"/>
      <c r="D18" s="270"/>
      <c r="E18" s="270"/>
      <c r="F18" s="270"/>
      <c r="G18" s="270"/>
      <c r="H18" s="270"/>
      <c r="I18" s="270"/>
      <c r="J18" s="271"/>
      <c r="K18" s="78"/>
      <c r="L18" s="38"/>
      <c r="M18" s="38"/>
      <c r="N18" s="38"/>
      <c r="O18" s="38"/>
    </row>
    <row r="19" spans="1:15" s="39" customFormat="1" ht="15.6" customHeight="1" x14ac:dyDescent="0.3">
      <c r="A19" s="43"/>
      <c r="B19" s="269" t="s">
        <v>49</v>
      </c>
      <c r="C19" s="270"/>
      <c r="D19" s="270"/>
      <c r="E19" s="270"/>
      <c r="F19" s="270"/>
      <c r="G19" s="270"/>
      <c r="H19" s="270"/>
      <c r="I19" s="270"/>
      <c r="J19" s="271"/>
      <c r="K19" s="78"/>
      <c r="L19" s="38"/>
      <c r="M19" s="38"/>
      <c r="N19" s="38"/>
      <c r="O19" s="38"/>
    </row>
    <row r="20" spans="1:15" s="39" customFormat="1" ht="15.6" customHeight="1" x14ac:dyDescent="0.3">
      <c r="A20" s="43"/>
      <c r="B20" s="269" t="s">
        <v>47</v>
      </c>
      <c r="C20" s="270"/>
      <c r="D20" s="270"/>
      <c r="E20" s="270"/>
      <c r="F20" s="270"/>
      <c r="G20" s="270"/>
      <c r="H20" s="270"/>
      <c r="I20" s="270"/>
      <c r="J20" s="271"/>
      <c r="K20" s="78"/>
      <c r="L20" s="38"/>
      <c r="M20" s="38"/>
      <c r="N20" s="38"/>
      <c r="O20" s="38"/>
    </row>
    <row r="21" spans="1:15" s="39" customFormat="1" ht="16.5" customHeight="1" thickBot="1" x14ac:dyDescent="0.35">
      <c r="A21" s="43"/>
      <c r="B21" s="297" t="s">
        <v>33</v>
      </c>
      <c r="C21" s="298"/>
      <c r="D21" s="298"/>
      <c r="E21" s="298"/>
      <c r="F21" s="298"/>
      <c r="G21" s="298"/>
      <c r="H21" s="298"/>
      <c r="I21" s="298"/>
      <c r="J21" s="299"/>
      <c r="K21" s="78"/>
      <c r="L21" s="38"/>
      <c r="M21" s="38"/>
      <c r="N21" s="38"/>
      <c r="O21" s="38"/>
    </row>
    <row r="22" spans="1:15" s="49" customFormat="1" ht="15.6" x14ac:dyDescent="0.3">
      <c r="A22" s="45"/>
      <c r="B22" s="46"/>
      <c r="C22" s="46"/>
      <c r="D22" s="46"/>
      <c r="E22" s="46"/>
      <c r="F22" s="47"/>
      <c r="G22" s="48"/>
      <c r="H22" s="48"/>
      <c r="I22" s="38"/>
      <c r="J22" s="38"/>
      <c r="K22" s="79"/>
      <c r="L22" s="47"/>
      <c r="M22" s="47"/>
      <c r="N22" s="47"/>
      <c r="O22" s="47"/>
    </row>
    <row r="23" spans="1:15" s="48" customFormat="1" ht="18" x14ac:dyDescent="0.35">
      <c r="A23" s="50"/>
      <c r="B23" s="41" t="s">
        <v>16</v>
      </c>
      <c r="C23" s="55"/>
      <c r="D23" s="55"/>
      <c r="E23" s="56"/>
      <c r="F23" s="55"/>
      <c r="I23" s="38"/>
      <c r="J23" s="38"/>
      <c r="K23" s="58"/>
    </row>
    <row r="24" spans="1:15" s="48" customFormat="1" ht="15.6" x14ac:dyDescent="0.3">
      <c r="A24" s="50"/>
      <c r="B24" s="300" t="s">
        <v>4</v>
      </c>
      <c r="C24" s="301"/>
      <c r="D24" s="302"/>
      <c r="E24" s="57" t="s">
        <v>14</v>
      </c>
      <c r="F24" s="57" t="s">
        <v>15</v>
      </c>
      <c r="G24" s="57" t="s">
        <v>25</v>
      </c>
      <c r="H24" s="57" t="s">
        <v>26</v>
      </c>
      <c r="I24" s="38"/>
      <c r="J24" s="38"/>
      <c r="K24" s="58"/>
    </row>
    <row r="25" spans="1:15" ht="15.6" x14ac:dyDescent="0.3">
      <c r="A25" s="11"/>
      <c r="B25" s="303" t="s">
        <v>17</v>
      </c>
      <c r="C25" s="303"/>
      <c r="D25" s="303"/>
      <c r="E25" s="52">
        <v>0.05</v>
      </c>
      <c r="F25" s="52">
        <v>0.05</v>
      </c>
      <c r="G25" s="52">
        <v>0.05</v>
      </c>
      <c r="H25" s="52">
        <v>0.05</v>
      </c>
      <c r="I25" s="38"/>
      <c r="J25" s="38"/>
      <c r="K25" s="10"/>
    </row>
    <row r="26" spans="1:15" ht="15.6" x14ac:dyDescent="0.3">
      <c r="A26" s="12"/>
      <c r="B26" s="53"/>
      <c r="C26" s="53"/>
      <c r="D26" s="53"/>
      <c r="E26" s="48"/>
      <c r="F26" s="48"/>
      <c r="G26" s="48"/>
      <c r="H26" s="48"/>
      <c r="I26" s="38"/>
      <c r="J26" s="38"/>
      <c r="K26" s="10"/>
    </row>
    <row r="27" spans="1:15" s="48" customFormat="1" ht="18" x14ac:dyDescent="0.35">
      <c r="A27" s="50"/>
      <c r="B27" s="41" t="s">
        <v>50</v>
      </c>
      <c r="E27" s="51"/>
      <c r="I27" s="38"/>
      <c r="J27" s="38"/>
      <c r="K27" s="58"/>
    </row>
    <row r="28" spans="1:15" s="48" customFormat="1" ht="15.6" x14ac:dyDescent="0.3">
      <c r="A28" s="50"/>
      <c r="B28" s="54"/>
      <c r="E28" s="51"/>
      <c r="I28" s="38"/>
      <c r="J28" s="38"/>
      <c r="K28" s="58"/>
    </row>
    <row r="29" spans="1:15" s="29" customFormat="1" ht="28.8" x14ac:dyDescent="0.3">
      <c r="A29" s="24" t="s">
        <v>3</v>
      </c>
      <c r="B29" s="25" t="s">
        <v>4</v>
      </c>
      <c r="C29" s="25" t="s">
        <v>35</v>
      </c>
      <c r="D29" s="26" t="s">
        <v>52</v>
      </c>
      <c r="E29" s="27" t="s">
        <v>51</v>
      </c>
      <c r="F29" s="26" t="s">
        <v>11</v>
      </c>
      <c r="G29" s="27" t="s">
        <v>10</v>
      </c>
      <c r="H29" s="28" t="s">
        <v>9</v>
      </c>
      <c r="I29" s="28" t="s">
        <v>27</v>
      </c>
      <c r="J29" s="28" t="s">
        <v>28</v>
      </c>
      <c r="K29" s="80"/>
    </row>
    <row r="30" spans="1:15" s="3" customFormat="1" ht="13.8" x14ac:dyDescent="0.3">
      <c r="A30" s="30"/>
      <c r="B30" s="31" t="s">
        <v>5</v>
      </c>
      <c r="C30" s="31"/>
      <c r="D30" s="32"/>
      <c r="E30" s="33"/>
      <c r="F30" s="33"/>
      <c r="G30" s="33"/>
      <c r="H30" s="34"/>
      <c r="I30" s="34"/>
      <c r="J30" s="34"/>
      <c r="K30" s="81"/>
    </row>
    <row r="31" spans="1:15" s="3" customFormat="1" ht="13.8" x14ac:dyDescent="0.3">
      <c r="A31" s="287">
        <v>1</v>
      </c>
      <c r="B31" s="65" t="s">
        <v>38</v>
      </c>
      <c r="C31" s="66">
        <v>2</v>
      </c>
      <c r="D31" s="70">
        <v>123694</v>
      </c>
      <c r="E31" s="60">
        <f>D31*1.15</f>
        <v>142248.09999999998</v>
      </c>
      <c r="F31" s="60">
        <f>E31*12</f>
        <v>1706977.1999999997</v>
      </c>
      <c r="G31" s="60">
        <f>F31*(1+E$25)</f>
        <v>1792326.0599999998</v>
      </c>
      <c r="H31" s="61">
        <f t="shared" ref="G31:J35" si="0">G31*(1+F$25)</f>
        <v>1881942.3629999999</v>
      </c>
      <c r="I31" s="61">
        <f t="shared" si="0"/>
        <v>1976039.4811499999</v>
      </c>
      <c r="J31" s="61">
        <f t="shared" si="0"/>
        <v>2074841.4552074999</v>
      </c>
      <c r="K31" s="82"/>
    </row>
    <row r="32" spans="1:15" s="3" customFormat="1" ht="13.8" x14ac:dyDescent="0.3">
      <c r="A32" s="287"/>
      <c r="B32" s="65" t="s">
        <v>34</v>
      </c>
      <c r="C32" s="66">
        <v>3</v>
      </c>
      <c r="D32" s="70">
        <v>348109</v>
      </c>
      <c r="E32" s="60">
        <f>D32*1.15</f>
        <v>400325.35</v>
      </c>
      <c r="F32" s="60">
        <f>E32*12</f>
        <v>4803904.1999999993</v>
      </c>
      <c r="G32" s="60">
        <f t="shared" si="0"/>
        <v>5044099.4099999992</v>
      </c>
      <c r="H32" s="61">
        <f t="shared" si="0"/>
        <v>5296304.380499999</v>
      </c>
      <c r="I32" s="61">
        <f t="shared" si="0"/>
        <v>5561119.599524999</v>
      </c>
      <c r="J32" s="61">
        <f t="shared" si="0"/>
        <v>5839175.5795012489</v>
      </c>
      <c r="K32" s="82"/>
    </row>
    <row r="33" spans="1:13" s="3" customFormat="1" ht="13.8" x14ac:dyDescent="0.3">
      <c r="A33" s="287"/>
      <c r="B33" s="64" t="s">
        <v>30</v>
      </c>
      <c r="C33" s="67">
        <v>1</v>
      </c>
      <c r="D33" s="70">
        <v>37875</v>
      </c>
      <c r="E33" s="60">
        <f t="shared" ref="E33:E35" si="1">D33*1.15</f>
        <v>43556.25</v>
      </c>
      <c r="F33" s="60">
        <f t="shared" ref="F33:F35" si="2">E33*12</f>
        <v>522675</v>
      </c>
      <c r="G33" s="60">
        <f t="shared" si="0"/>
        <v>548808.75</v>
      </c>
      <c r="H33" s="61">
        <f t="shared" si="0"/>
        <v>576249.1875</v>
      </c>
      <c r="I33" s="61">
        <f t="shared" si="0"/>
        <v>605061.64687499998</v>
      </c>
      <c r="J33" s="61">
        <f t="shared" si="0"/>
        <v>635314.72921875003</v>
      </c>
      <c r="K33" s="81"/>
      <c r="M33" s="3">
        <f>142248.1/1.15</f>
        <v>123694.00000000001</v>
      </c>
    </row>
    <row r="34" spans="1:13" s="3" customFormat="1" ht="13.8" x14ac:dyDescent="0.3">
      <c r="A34" s="287"/>
      <c r="B34" s="64" t="s">
        <v>36</v>
      </c>
      <c r="C34" s="67">
        <v>1</v>
      </c>
      <c r="D34" s="70">
        <v>32008</v>
      </c>
      <c r="E34" s="60">
        <f t="shared" si="1"/>
        <v>36809.199999999997</v>
      </c>
      <c r="F34" s="60">
        <f t="shared" si="2"/>
        <v>441710.39999999997</v>
      </c>
      <c r="G34" s="60">
        <f t="shared" si="0"/>
        <v>463795.92</v>
      </c>
      <c r="H34" s="61">
        <f t="shared" si="0"/>
        <v>486985.71600000001</v>
      </c>
      <c r="I34" s="61">
        <f t="shared" si="0"/>
        <v>511335.00180000003</v>
      </c>
      <c r="J34" s="61">
        <f t="shared" si="0"/>
        <v>536901.75189000007</v>
      </c>
      <c r="K34" s="81"/>
      <c r="M34" s="116"/>
    </row>
    <row r="35" spans="1:13" s="3" customFormat="1" ht="13.8" x14ac:dyDescent="0.3">
      <c r="A35" s="4">
        <v>2</v>
      </c>
      <c r="B35" s="65" t="s">
        <v>37</v>
      </c>
      <c r="C35" s="68">
        <v>1</v>
      </c>
      <c r="D35" s="70">
        <v>88314</v>
      </c>
      <c r="E35" s="60">
        <f t="shared" si="1"/>
        <v>101561.09999999999</v>
      </c>
      <c r="F35" s="60">
        <f t="shared" si="2"/>
        <v>1218733.2</v>
      </c>
      <c r="G35" s="60">
        <f t="shared" si="0"/>
        <v>1279669.8600000001</v>
      </c>
      <c r="H35" s="61">
        <f t="shared" si="0"/>
        <v>1343653.3530000001</v>
      </c>
      <c r="I35" s="61">
        <f t="shared" si="0"/>
        <v>1410836.0206500001</v>
      </c>
      <c r="J35" s="61">
        <f t="shared" si="0"/>
        <v>1481377.8216825002</v>
      </c>
      <c r="K35" s="81"/>
    </row>
    <row r="36" spans="1:13" x14ac:dyDescent="0.3">
      <c r="A36" s="11"/>
      <c r="B36" s="31" t="s">
        <v>6</v>
      </c>
      <c r="D36" s="63">
        <f t="shared" ref="D36:J36" si="3">SUM(D31:D35)</f>
        <v>630000</v>
      </c>
      <c r="E36" s="63">
        <f t="shared" si="3"/>
        <v>724499.99999999988</v>
      </c>
      <c r="F36" s="63">
        <f t="shared" si="3"/>
        <v>8693999.9999999981</v>
      </c>
      <c r="G36" s="63">
        <f t="shared" si="3"/>
        <v>9128699.9999999981</v>
      </c>
      <c r="H36" s="62">
        <f t="shared" si="3"/>
        <v>9585135</v>
      </c>
      <c r="I36" s="62">
        <f t="shared" si="3"/>
        <v>10064391.749999998</v>
      </c>
      <c r="J36" s="62">
        <f t="shared" si="3"/>
        <v>10567611.337499999</v>
      </c>
      <c r="K36" s="10"/>
    </row>
    <row r="37" spans="1:13" ht="16.2" thickBot="1" x14ac:dyDescent="0.35">
      <c r="A37" s="72"/>
      <c r="B37" s="288" t="s">
        <v>29</v>
      </c>
      <c r="C37" s="289"/>
      <c r="D37" s="289"/>
      <c r="E37" s="289"/>
      <c r="F37" s="289"/>
      <c r="G37" s="289"/>
      <c r="H37" s="289"/>
      <c r="I37" s="290"/>
      <c r="J37" s="73">
        <f>SUM(E36:J36)</f>
        <v>48764338.087499991</v>
      </c>
      <c r="K37" s="10"/>
    </row>
    <row r="38" spans="1:13" ht="15" thickTop="1" x14ac:dyDescent="0.3">
      <c r="A38" s="12"/>
      <c r="E38" s="2"/>
      <c r="K38" s="10"/>
    </row>
    <row r="39" spans="1:13" s="23" customFormat="1" ht="18" x14ac:dyDescent="0.35">
      <c r="A39" s="22"/>
      <c r="B39" s="41" t="s">
        <v>39</v>
      </c>
      <c r="E39" s="2"/>
      <c r="F39" s="2"/>
      <c r="G39" s="2"/>
      <c r="H39" s="2"/>
      <c r="I39" s="2"/>
      <c r="J39" s="2"/>
      <c r="K39" s="10"/>
    </row>
    <row r="40" spans="1:13" ht="18" x14ac:dyDescent="0.35">
      <c r="A40" s="12"/>
      <c r="E40" s="2"/>
      <c r="F40" s="23"/>
      <c r="K40" s="10"/>
    </row>
    <row r="41" spans="1:13" s="35" customFormat="1" ht="43.2" x14ac:dyDescent="0.3">
      <c r="A41" s="24" t="s">
        <v>3</v>
      </c>
      <c r="B41" s="291" t="s">
        <v>7</v>
      </c>
      <c r="C41" s="292"/>
      <c r="D41" s="293"/>
      <c r="E41" s="26" t="s">
        <v>19</v>
      </c>
      <c r="F41" s="44" t="s">
        <v>18</v>
      </c>
      <c r="G41" s="2"/>
      <c r="H41" s="2"/>
      <c r="I41" s="2"/>
      <c r="J41" s="2"/>
      <c r="K41" s="59"/>
    </row>
    <row r="42" spans="1:13" x14ac:dyDescent="0.3">
      <c r="A42" s="11">
        <v>1</v>
      </c>
      <c r="B42" s="294" t="s">
        <v>8</v>
      </c>
      <c r="C42" s="295"/>
      <c r="D42" s="295"/>
      <c r="E42" s="40">
        <v>0</v>
      </c>
      <c r="F42" s="69">
        <f>E42*1.15</f>
        <v>0</v>
      </c>
      <c r="K42" s="10"/>
    </row>
    <row r="43" spans="1:13" x14ac:dyDescent="0.3">
      <c r="A43" s="12"/>
      <c r="E43" s="2"/>
      <c r="K43" s="10"/>
    </row>
    <row r="44" spans="1:13" x14ac:dyDescent="0.3">
      <c r="A44" s="8"/>
      <c r="E44" s="9"/>
      <c r="K44" s="10"/>
    </row>
    <row r="45" spans="1:13" x14ac:dyDescent="0.3">
      <c r="A45" s="8"/>
      <c r="E45" s="9"/>
      <c r="K45" s="10"/>
    </row>
    <row r="46" spans="1:13" ht="15" thickBot="1" x14ac:dyDescent="0.35">
      <c r="A46" s="8"/>
      <c r="B46" s="1"/>
      <c r="C46"/>
      <c r="D46" s="1"/>
      <c r="E46" s="1"/>
      <c r="K46" s="10"/>
    </row>
    <row r="47" spans="1:13" x14ac:dyDescent="0.3">
      <c r="A47" s="8"/>
      <c r="B47" s="71" t="s">
        <v>24</v>
      </c>
      <c r="C47"/>
      <c r="D47" s="296" t="s">
        <v>21</v>
      </c>
      <c r="E47" s="296"/>
      <c r="K47" s="10"/>
    </row>
    <row r="48" spans="1:13" x14ac:dyDescent="0.3">
      <c r="A48" s="8"/>
      <c r="B48"/>
      <c r="C48"/>
      <c r="D48"/>
      <c r="E48" s="9"/>
      <c r="K48" s="10"/>
    </row>
    <row r="49" spans="1:11" x14ac:dyDescent="0.3">
      <c r="A49" s="8"/>
      <c r="B49"/>
      <c r="C49"/>
      <c r="D49"/>
      <c r="E49" s="9"/>
      <c r="K49" s="10"/>
    </row>
    <row r="50" spans="1:11" ht="15" thickBot="1" x14ac:dyDescent="0.35">
      <c r="A50" s="8"/>
      <c r="B50" s="1"/>
      <c r="C50"/>
      <c r="D50" s="1"/>
      <c r="E50" s="9"/>
      <c r="K50" s="10"/>
    </row>
    <row r="51" spans="1:11" x14ac:dyDescent="0.3">
      <c r="A51" s="8"/>
      <c r="B51" s="71" t="s">
        <v>22</v>
      </c>
      <c r="C51"/>
      <c r="D51" s="71" t="s">
        <v>23</v>
      </c>
      <c r="E51" s="9"/>
      <c r="K51" s="10"/>
    </row>
    <row r="52" spans="1:11" ht="15" thickBot="1" x14ac:dyDescent="0.35">
      <c r="A52" s="13"/>
      <c r="B52" s="14"/>
      <c r="C52" s="14"/>
      <c r="D52" s="14"/>
      <c r="E52" s="15"/>
      <c r="F52" s="14"/>
      <c r="G52" s="14"/>
      <c r="H52" s="14"/>
      <c r="I52" s="14"/>
      <c r="J52" s="14"/>
      <c r="K52" s="16"/>
    </row>
  </sheetData>
  <mergeCells count="27">
    <mergeCell ref="B41:D41"/>
    <mergeCell ref="B42:D42"/>
    <mergeCell ref="D47:E47"/>
    <mergeCell ref="B20:J20"/>
    <mergeCell ref="B21:J21"/>
    <mergeCell ref="B24:D24"/>
    <mergeCell ref="B25:D25"/>
    <mergeCell ref="A31:A34"/>
    <mergeCell ref="B37:I37"/>
    <mergeCell ref="B14:J14"/>
    <mergeCell ref="B15:J15"/>
    <mergeCell ref="B16:J16"/>
    <mergeCell ref="B17:J17"/>
    <mergeCell ref="B18:J18"/>
    <mergeCell ref="B19:J19"/>
    <mergeCell ref="B13:J13"/>
    <mergeCell ref="B4:C4"/>
    <mergeCell ref="D4:I4"/>
    <mergeCell ref="B5:C5"/>
    <mergeCell ref="D5:I5"/>
    <mergeCell ref="B6:C6"/>
    <mergeCell ref="D6:I6"/>
    <mergeCell ref="B8:J8"/>
    <mergeCell ref="B9:J9"/>
    <mergeCell ref="B10:J10"/>
    <mergeCell ref="B11:J11"/>
    <mergeCell ref="B12:J12"/>
  </mergeCells>
  <pageMargins left="0.70866141732283472" right="0.70866141732283472" top="0.74803149606299213" bottom="0.74803149606299213" header="0.31496062992125984" footer="0.31496062992125984"/>
  <pageSetup paperSize="8"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5C71A-B7CB-4FDC-B9C9-61DBE658EF60}">
  <sheetPr>
    <pageSetUpPr fitToPage="1"/>
  </sheetPr>
  <dimension ref="A1:O52"/>
  <sheetViews>
    <sheetView topLeftCell="A7" zoomScale="80" zoomScaleNormal="80" workbookViewId="0">
      <selection activeCell="C14" sqref="C14:F14"/>
    </sheetView>
  </sheetViews>
  <sheetFormatPr defaultColWidth="9.109375" defaultRowHeight="14.4" x14ac:dyDescent="0.3"/>
  <cols>
    <col min="1" max="1" width="5.5546875" style="17" customWidth="1"/>
    <col min="2" max="2" width="44.88671875" style="2" customWidth="1"/>
    <col min="3" max="3" width="17.88671875" style="2" customWidth="1"/>
    <col min="4" max="4" width="25.44140625" style="2" customWidth="1"/>
    <col min="5" max="5" width="20.5546875" style="17" customWidth="1"/>
    <col min="6" max="6" width="21.44140625" style="2" customWidth="1"/>
    <col min="7" max="9" width="19.44140625" style="2" customWidth="1"/>
    <col min="10" max="10" width="19.5546875" style="2" customWidth="1"/>
    <col min="11" max="11" width="4.88671875" style="2" customWidth="1"/>
    <col min="12" max="12" width="9.109375" style="2"/>
    <col min="13" max="13" width="9.5546875" style="2" bestFit="1" customWidth="1"/>
    <col min="14" max="16384" width="9.109375" style="2"/>
  </cols>
  <sheetData>
    <row r="1" spans="1:15" x14ac:dyDescent="0.3">
      <c r="A1" s="5"/>
      <c r="B1" s="6"/>
      <c r="C1" s="6"/>
      <c r="D1" s="6"/>
      <c r="E1" s="7"/>
      <c r="F1" s="6"/>
      <c r="G1" s="7"/>
      <c r="H1" s="7"/>
      <c r="I1" s="74"/>
      <c r="J1" s="74"/>
      <c r="K1" s="75"/>
    </row>
    <row r="2" spans="1:15" x14ac:dyDescent="0.3">
      <c r="A2" s="8"/>
      <c r="E2" s="9"/>
      <c r="G2" s="9"/>
      <c r="H2" s="9"/>
      <c r="I2" s="19"/>
      <c r="J2" s="19"/>
      <c r="K2" s="10"/>
    </row>
    <row r="3" spans="1:15" ht="15" thickBot="1" x14ac:dyDescent="0.35">
      <c r="A3" s="8"/>
      <c r="E3" s="9"/>
      <c r="G3" s="9"/>
      <c r="H3" s="9"/>
      <c r="I3" s="19"/>
      <c r="J3" s="19"/>
      <c r="K3" s="10"/>
    </row>
    <row r="4" spans="1:15" s="19" customFormat="1" ht="18" x14ac:dyDescent="0.35">
      <c r="A4" s="18"/>
      <c r="B4" s="272" t="s">
        <v>0</v>
      </c>
      <c r="C4" s="273"/>
      <c r="D4" s="274" t="s">
        <v>31</v>
      </c>
      <c r="E4" s="274"/>
      <c r="F4" s="274"/>
      <c r="G4" s="274"/>
      <c r="H4" s="274"/>
      <c r="I4" s="275"/>
      <c r="K4" s="76"/>
    </row>
    <row r="5" spans="1:15" s="19" customFormat="1" ht="15.75" customHeight="1" x14ac:dyDescent="0.35">
      <c r="A5" s="8"/>
      <c r="B5" s="276" t="s">
        <v>1</v>
      </c>
      <c r="C5" s="277"/>
      <c r="D5" s="278" t="s">
        <v>13</v>
      </c>
      <c r="E5" s="278"/>
      <c r="F5" s="278"/>
      <c r="G5" s="278"/>
      <c r="H5" s="278"/>
      <c r="I5" s="279"/>
      <c r="K5" s="76"/>
    </row>
    <row r="6" spans="1:15" s="19" customFormat="1" ht="16.5" customHeight="1" thickBot="1" x14ac:dyDescent="0.4">
      <c r="A6" s="8"/>
      <c r="B6" s="280" t="s">
        <v>2</v>
      </c>
      <c r="C6" s="281"/>
      <c r="D6" s="282" t="s">
        <v>78</v>
      </c>
      <c r="E6" s="282"/>
      <c r="F6" s="282"/>
      <c r="G6" s="282"/>
      <c r="H6" s="282"/>
      <c r="I6" s="283"/>
      <c r="K6" s="76"/>
    </row>
    <row r="7" spans="1:15" s="19" customFormat="1" ht="21.6" thickBot="1" x14ac:dyDescent="0.45">
      <c r="A7" s="8"/>
      <c r="C7" s="20"/>
      <c r="E7" s="21"/>
      <c r="G7" s="9"/>
      <c r="H7" s="9"/>
      <c r="K7" s="76"/>
    </row>
    <row r="8" spans="1:15" s="37" customFormat="1" ht="18" x14ac:dyDescent="0.3">
      <c r="A8" s="42"/>
      <c r="B8" s="284" t="s">
        <v>12</v>
      </c>
      <c r="C8" s="285"/>
      <c r="D8" s="285"/>
      <c r="E8" s="285"/>
      <c r="F8" s="285"/>
      <c r="G8" s="285"/>
      <c r="H8" s="285"/>
      <c r="I8" s="285"/>
      <c r="J8" s="286"/>
      <c r="K8" s="77"/>
      <c r="L8" s="36"/>
      <c r="M8" s="36"/>
      <c r="N8" s="36"/>
      <c r="O8" s="36"/>
    </row>
    <row r="9" spans="1:15" s="39" customFormat="1" ht="16.5" customHeight="1" x14ac:dyDescent="0.3">
      <c r="A9" s="43"/>
      <c r="B9" s="269" t="s">
        <v>20</v>
      </c>
      <c r="C9" s="270"/>
      <c r="D9" s="270"/>
      <c r="E9" s="270"/>
      <c r="F9" s="270"/>
      <c r="G9" s="270"/>
      <c r="H9" s="270"/>
      <c r="I9" s="270"/>
      <c r="J9" s="271"/>
      <c r="K9" s="78"/>
      <c r="L9" s="38"/>
      <c r="M9" s="38"/>
      <c r="N9" s="38"/>
      <c r="O9" s="38"/>
    </row>
    <row r="10" spans="1:15" s="39" customFormat="1" ht="16.5" customHeight="1" x14ac:dyDescent="0.3">
      <c r="A10" s="43"/>
      <c r="B10" s="269" t="s">
        <v>40</v>
      </c>
      <c r="C10" s="270"/>
      <c r="D10" s="270"/>
      <c r="E10" s="270"/>
      <c r="F10" s="270"/>
      <c r="G10" s="270"/>
      <c r="H10" s="270"/>
      <c r="I10" s="270"/>
      <c r="J10" s="271"/>
      <c r="K10" s="78"/>
      <c r="L10" s="38"/>
      <c r="M10" s="38"/>
      <c r="N10" s="38"/>
      <c r="O10" s="38"/>
    </row>
    <row r="11" spans="1:15" s="39" customFormat="1" ht="16.5" customHeight="1" x14ac:dyDescent="0.3">
      <c r="A11" s="43"/>
      <c r="B11" s="269" t="s">
        <v>42</v>
      </c>
      <c r="C11" s="270"/>
      <c r="D11" s="270"/>
      <c r="E11" s="270"/>
      <c r="F11" s="270"/>
      <c r="G11" s="270"/>
      <c r="H11" s="270"/>
      <c r="I11" s="270"/>
      <c r="J11" s="271"/>
      <c r="K11" s="78"/>
      <c r="L11" s="38"/>
      <c r="M11" s="38"/>
      <c r="N11" s="38"/>
      <c r="O11" s="38"/>
    </row>
    <row r="12" spans="1:15" s="39" customFormat="1" ht="15.6" customHeight="1" x14ac:dyDescent="0.3">
      <c r="A12" s="43"/>
      <c r="B12" s="269" t="s">
        <v>32</v>
      </c>
      <c r="C12" s="270"/>
      <c r="D12" s="270"/>
      <c r="E12" s="270"/>
      <c r="F12" s="270"/>
      <c r="G12" s="270"/>
      <c r="H12" s="270"/>
      <c r="I12" s="270"/>
      <c r="J12" s="271"/>
      <c r="K12" s="78"/>
      <c r="L12" s="38"/>
      <c r="M12" s="38"/>
      <c r="N12" s="38"/>
      <c r="O12" s="38"/>
    </row>
    <row r="13" spans="1:15" s="39" customFormat="1" ht="15.6" x14ac:dyDescent="0.3">
      <c r="A13" s="43"/>
      <c r="B13" s="269" t="s">
        <v>41</v>
      </c>
      <c r="C13" s="270"/>
      <c r="D13" s="270"/>
      <c r="E13" s="270"/>
      <c r="F13" s="270"/>
      <c r="G13" s="270"/>
      <c r="H13" s="270"/>
      <c r="I13" s="270"/>
      <c r="J13" s="271"/>
      <c r="K13" s="78"/>
      <c r="L13" s="38"/>
      <c r="M13" s="38"/>
      <c r="N13" s="38"/>
      <c r="O13" s="38"/>
    </row>
    <row r="14" spans="1:15" s="39" customFormat="1" ht="16.5" customHeight="1" x14ac:dyDescent="0.3">
      <c r="A14" s="43"/>
      <c r="B14" s="269" t="s">
        <v>43</v>
      </c>
      <c r="C14" s="270"/>
      <c r="D14" s="270"/>
      <c r="E14" s="270"/>
      <c r="F14" s="270"/>
      <c r="G14" s="270"/>
      <c r="H14" s="270"/>
      <c r="I14" s="270"/>
      <c r="J14" s="271"/>
      <c r="K14" s="78"/>
      <c r="L14" s="38"/>
      <c r="M14" s="38"/>
      <c r="N14" s="38"/>
      <c r="O14" s="38"/>
    </row>
    <row r="15" spans="1:15" s="39" customFormat="1" ht="15.6" customHeight="1" x14ac:dyDescent="0.3">
      <c r="A15" s="43"/>
      <c r="B15" s="269" t="s">
        <v>44</v>
      </c>
      <c r="C15" s="270"/>
      <c r="D15" s="270"/>
      <c r="E15" s="270"/>
      <c r="F15" s="270"/>
      <c r="G15" s="270"/>
      <c r="H15" s="270"/>
      <c r="I15" s="270"/>
      <c r="J15" s="271"/>
      <c r="K15" s="78"/>
      <c r="L15" s="38"/>
      <c r="M15" s="38"/>
      <c r="N15" s="38"/>
      <c r="O15" s="38"/>
    </row>
    <row r="16" spans="1:15" s="39" customFormat="1" ht="16.5" customHeight="1" x14ac:dyDescent="0.3">
      <c r="A16" s="43"/>
      <c r="B16" s="269" t="s">
        <v>45</v>
      </c>
      <c r="C16" s="270"/>
      <c r="D16" s="270"/>
      <c r="E16" s="270"/>
      <c r="F16" s="270"/>
      <c r="G16" s="270"/>
      <c r="H16" s="270"/>
      <c r="I16" s="270"/>
      <c r="J16" s="271"/>
      <c r="K16" s="78"/>
      <c r="L16" s="38"/>
      <c r="M16" s="38"/>
      <c r="N16" s="38"/>
      <c r="O16" s="38"/>
    </row>
    <row r="17" spans="1:15" s="39" customFormat="1" ht="16.5" customHeight="1" x14ac:dyDescent="0.3">
      <c r="A17" s="43"/>
      <c r="B17" s="269" t="s">
        <v>46</v>
      </c>
      <c r="C17" s="270"/>
      <c r="D17" s="270"/>
      <c r="E17" s="270"/>
      <c r="F17" s="270"/>
      <c r="G17" s="270"/>
      <c r="H17" s="270"/>
      <c r="I17" s="270"/>
      <c r="J17" s="271"/>
      <c r="K17" s="78"/>
      <c r="L17" s="38"/>
      <c r="M17" s="38"/>
      <c r="N17" s="38"/>
      <c r="O17" s="38"/>
    </row>
    <row r="18" spans="1:15" s="39" customFormat="1" ht="16.5" customHeight="1" x14ac:dyDescent="0.3">
      <c r="A18" s="43"/>
      <c r="B18" s="269" t="s">
        <v>48</v>
      </c>
      <c r="C18" s="270"/>
      <c r="D18" s="270"/>
      <c r="E18" s="270"/>
      <c r="F18" s="270"/>
      <c r="G18" s="270"/>
      <c r="H18" s="270"/>
      <c r="I18" s="270"/>
      <c r="J18" s="271"/>
      <c r="K18" s="78"/>
      <c r="L18" s="38"/>
      <c r="M18" s="38"/>
      <c r="N18" s="38"/>
      <c r="O18" s="38"/>
    </row>
    <row r="19" spans="1:15" s="39" customFormat="1" ht="15.6" customHeight="1" x14ac:dyDescent="0.3">
      <c r="A19" s="43"/>
      <c r="B19" s="269" t="s">
        <v>49</v>
      </c>
      <c r="C19" s="270"/>
      <c r="D19" s="270"/>
      <c r="E19" s="270"/>
      <c r="F19" s="270"/>
      <c r="G19" s="270"/>
      <c r="H19" s="270"/>
      <c r="I19" s="270"/>
      <c r="J19" s="271"/>
      <c r="K19" s="78"/>
      <c r="L19" s="38"/>
      <c r="M19" s="38"/>
      <c r="N19" s="38"/>
      <c r="O19" s="38"/>
    </row>
    <row r="20" spans="1:15" s="39" customFormat="1" ht="15.6" customHeight="1" x14ac:dyDescent="0.3">
      <c r="A20" s="43"/>
      <c r="B20" s="269" t="s">
        <v>47</v>
      </c>
      <c r="C20" s="270"/>
      <c r="D20" s="270"/>
      <c r="E20" s="270"/>
      <c r="F20" s="270"/>
      <c r="G20" s="270"/>
      <c r="H20" s="270"/>
      <c r="I20" s="270"/>
      <c r="J20" s="271"/>
      <c r="K20" s="78"/>
      <c r="L20" s="38"/>
      <c r="M20" s="38"/>
      <c r="N20" s="38"/>
      <c r="O20" s="38"/>
    </row>
    <row r="21" spans="1:15" s="39" customFormat="1" ht="16.5" customHeight="1" thickBot="1" x14ac:dyDescent="0.35">
      <c r="A21" s="43"/>
      <c r="B21" s="297" t="s">
        <v>33</v>
      </c>
      <c r="C21" s="298"/>
      <c r="D21" s="298"/>
      <c r="E21" s="298"/>
      <c r="F21" s="298"/>
      <c r="G21" s="298"/>
      <c r="H21" s="298"/>
      <c r="I21" s="298"/>
      <c r="J21" s="299"/>
      <c r="K21" s="78"/>
      <c r="L21" s="38"/>
      <c r="M21" s="38"/>
      <c r="N21" s="38"/>
      <c r="O21" s="38"/>
    </row>
    <row r="22" spans="1:15" s="49" customFormat="1" ht="15.6" x14ac:dyDescent="0.3">
      <c r="A22" s="45"/>
      <c r="B22" s="46"/>
      <c r="C22" s="46"/>
      <c r="D22" s="46"/>
      <c r="E22" s="46"/>
      <c r="F22" s="47"/>
      <c r="G22" s="48"/>
      <c r="H22" s="48"/>
      <c r="I22" s="38"/>
      <c r="J22" s="38"/>
      <c r="K22" s="79"/>
      <c r="L22" s="47"/>
      <c r="M22" s="47"/>
      <c r="N22" s="47"/>
      <c r="O22" s="47"/>
    </row>
    <row r="23" spans="1:15" s="48" customFormat="1" ht="18" x14ac:dyDescent="0.35">
      <c r="A23" s="50"/>
      <c r="B23" s="41" t="s">
        <v>16</v>
      </c>
      <c r="C23" s="55"/>
      <c r="D23" s="55"/>
      <c r="E23" s="56"/>
      <c r="F23" s="55"/>
      <c r="I23" s="38"/>
      <c r="J23" s="38"/>
      <c r="K23" s="58"/>
    </row>
    <row r="24" spans="1:15" s="48" customFormat="1" ht="15.6" x14ac:dyDescent="0.3">
      <c r="A24" s="50"/>
      <c r="B24" s="300" t="s">
        <v>4</v>
      </c>
      <c r="C24" s="301"/>
      <c r="D24" s="302"/>
      <c r="E24" s="57" t="s">
        <v>14</v>
      </c>
      <c r="F24" s="57" t="s">
        <v>15</v>
      </c>
      <c r="G24" s="57" t="s">
        <v>25</v>
      </c>
      <c r="H24" s="57" t="s">
        <v>26</v>
      </c>
      <c r="I24" s="38"/>
      <c r="J24" s="38"/>
      <c r="K24" s="58"/>
    </row>
    <row r="25" spans="1:15" ht="15.6" x14ac:dyDescent="0.3">
      <c r="A25" s="11"/>
      <c r="B25" s="303" t="s">
        <v>17</v>
      </c>
      <c r="C25" s="303"/>
      <c r="D25" s="303"/>
      <c r="E25" s="52">
        <v>0.05</v>
      </c>
      <c r="F25" s="52">
        <v>0.05</v>
      </c>
      <c r="G25" s="52">
        <v>0.05</v>
      </c>
      <c r="H25" s="52">
        <v>0.05</v>
      </c>
      <c r="I25" s="38"/>
      <c r="J25" s="38"/>
      <c r="K25" s="10"/>
    </row>
    <row r="26" spans="1:15" ht="15.6" x14ac:dyDescent="0.3">
      <c r="A26" s="12"/>
      <c r="B26" s="53"/>
      <c r="C26" s="53"/>
      <c r="D26" s="53"/>
      <c r="E26" s="48"/>
      <c r="F26" s="48"/>
      <c r="G26" s="48"/>
      <c r="H26" s="48"/>
      <c r="I26" s="38"/>
      <c r="J26" s="38"/>
      <c r="K26" s="10"/>
    </row>
    <row r="27" spans="1:15" s="48" customFormat="1" ht="18" x14ac:dyDescent="0.35">
      <c r="A27" s="50"/>
      <c r="B27" s="41" t="s">
        <v>50</v>
      </c>
      <c r="E27" s="51"/>
      <c r="I27" s="38"/>
      <c r="J27" s="38"/>
      <c r="K27" s="58"/>
    </row>
    <row r="28" spans="1:15" s="48" customFormat="1" ht="15.6" x14ac:dyDescent="0.3">
      <c r="A28" s="50"/>
      <c r="B28" s="54"/>
      <c r="E28" s="51"/>
      <c r="I28" s="38"/>
      <c r="J28" s="38"/>
      <c r="K28" s="58"/>
    </row>
    <row r="29" spans="1:15" s="29" customFormat="1" ht="28.8" x14ac:dyDescent="0.3">
      <c r="A29" s="24" t="s">
        <v>3</v>
      </c>
      <c r="B29" s="25" t="s">
        <v>4</v>
      </c>
      <c r="C29" s="25" t="s">
        <v>35</v>
      </c>
      <c r="D29" s="26" t="s">
        <v>52</v>
      </c>
      <c r="E29" s="27" t="s">
        <v>51</v>
      </c>
      <c r="F29" s="26" t="s">
        <v>11</v>
      </c>
      <c r="G29" s="27" t="s">
        <v>10</v>
      </c>
      <c r="H29" s="28" t="s">
        <v>9</v>
      </c>
      <c r="I29" s="28" t="s">
        <v>27</v>
      </c>
      <c r="J29" s="28" t="s">
        <v>28</v>
      </c>
      <c r="K29" s="80"/>
    </row>
    <row r="30" spans="1:15" s="3" customFormat="1" ht="13.8" x14ac:dyDescent="0.3">
      <c r="A30" s="30"/>
      <c r="B30" s="31" t="s">
        <v>5</v>
      </c>
      <c r="C30" s="31"/>
      <c r="D30" s="32"/>
      <c r="E30" s="33"/>
      <c r="F30" s="33"/>
      <c r="G30" s="33"/>
      <c r="H30" s="34"/>
      <c r="I30" s="34"/>
      <c r="J30" s="34"/>
      <c r="K30" s="81"/>
    </row>
    <row r="31" spans="1:15" s="3" customFormat="1" ht="13.8" x14ac:dyDescent="0.3">
      <c r="A31" s="287">
        <v>1</v>
      </c>
      <c r="B31" s="65" t="s">
        <v>38</v>
      </c>
      <c r="C31" s="66">
        <v>1</v>
      </c>
      <c r="D31" s="70">
        <v>25000</v>
      </c>
      <c r="E31" s="60">
        <f>D31*1.15</f>
        <v>28749.999999999996</v>
      </c>
      <c r="F31" s="60">
        <f>E31*12</f>
        <v>344999.99999999994</v>
      </c>
      <c r="G31" s="60">
        <f>F31*(1+E$25)</f>
        <v>362249.99999999994</v>
      </c>
      <c r="H31" s="61">
        <f t="shared" ref="G31:J35" si="0">G31*(1+F$25)</f>
        <v>380362.49999999994</v>
      </c>
      <c r="I31" s="61">
        <f t="shared" si="0"/>
        <v>399380.62499999994</v>
      </c>
      <c r="J31" s="61">
        <f t="shared" si="0"/>
        <v>419349.65624999994</v>
      </c>
      <c r="K31" s="82"/>
    </row>
    <row r="32" spans="1:15" s="3" customFormat="1" ht="13.8" x14ac:dyDescent="0.3">
      <c r="A32" s="287"/>
      <c r="B32" s="65" t="s">
        <v>34</v>
      </c>
      <c r="C32" s="66">
        <v>1</v>
      </c>
      <c r="D32" s="70">
        <v>15000</v>
      </c>
      <c r="E32" s="60">
        <f>D32*1.15</f>
        <v>17250</v>
      </c>
      <c r="F32" s="60">
        <f>E32*12</f>
        <v>207000</v>
      </c>
      <c r="G32" s="60">
        <f t="shared" si="0"/>
        <v>217350</v>
      </c>
      <c r="H32" s="61">
        <f t="shared" si="0"/>
        <v>228217.5</v>
      </c>
      <c r="I32" s="61">
        <f t="shared" si="0"/>
        <v>239628.375</v>
      </c>
      <c r="J32" s="61">
        <f t="shared" si="0"/>
        <v>251609.79375000001</v>
      </c>
      <c r="K32" s="82"/>
    </row>
    <row r="33" spans="1:13" s="3" customFormat="1" ht="13.8" x14ac:dyDescent="0.3">
      <c r="A33" s="287"/>
      <c r="B33" s="64" t="s">
        <v>30</v>
      </c>
      <c r="C33" s="67">
        <v>1</v>
      </c>
      <c r="D33" s="70">
        <v>33000</v>
      </c>
      <c r="E33" s="60">
        <f t="shared" ref="E33:E35" si="1">D33*1.15</f>
        <v>37950</v>
      </c>
      <c r="F33" s="60">
        <f t="shared" ref="F33:F35" si="2">E33*12</f>
        <v>455400</v>
      </c>
      <c r="G33" s="60">
        <f t="shared" si="0"/>
        <v>478170</v>
      </c>
      <c r="H33" s="61">
        <f t="shared" si="0"/>
        <v>502078.5</v>
      </c>
      <c r="I33" s="61">
        <f t="shared" si="0"/>
        <v>527182.42500000005</v>
      </c>
      <c r="J33" s="61">
        <f t="shared" si="0"/>
        <v>553541.54625000013</v>
      </c>
      <c r="K33" s="81"/>
      <c r="M33" s="3">
        <f>18975/1.15</f>
        <v>16500</v>
      </c>
    </row>
    <row r="34" spans="1:13" s="3" customFormat="1" ht="13.8" x14ac:dyDescent="0.3">
      <c r="A34" s="287"/>
      <c r="B34" s="64" t="s">
        <v>36</v>
      </c>
      <c r="C34" s="67">
        <v>1</v>
      </c>
      <c r="D34" s="70">
        <v>25000</v>
      </c>
      <c r="E34" s="60">
        <f t="shared" si="1"/>
        <v>28749.999999999996</v>
      </c>
      <c r="F34" s="60">
        <f t="shared" si="2"/>
        <v>344999.99999999994</v>
      </c>
      <c r="G34" s="60">
        <f t="shared" si="0"/>
        <v>362249.99999999994</v>
      </c>
      <c r="H34" s="61">
        <f t="shared" si="0"/>
        <v>380362.49999999994</v>
      </c>
      <c r="I34" s="61">
        <f t="shared" si="0"/>
        <v>399380.62499999994</v>
      </c>
      <c r="J34" s="61">
        <f t="shared" si="0"/>
        <v>419349.65624999994</v>
      </c>
      <c r="K34" s="81"/>
      <c r="M34" s="116"/>
    </row>
    <row r="35" spans="1:13" s="3" customFormat="1" ht="13.8" x14ac:dyDescent="0.3">
      <c r="A35" s="4">
        <v>2</v>
      </c>
      <c r="B35" s="65" t="s">
        <v>37</v>
      </c>
      <c r="C35" s="68">
        <v>1</v>
      </c>
      <c r="D35" s="70">
        <v>16500</v>
      </c>
      <c r="E35" s="60">
        <f t="shared" si="1"/>
        <v>18975</v>
      </c>
      <c r="F35" s="60">
        <f t="shared" si="2"/>
        <v>227700</v>
      </c>
      <c r="G35" s="60">
        <f t="shared" si="0"/>
        <v>239085</v>
      </c>
      <c r="H35" s="61">
        <f t="shared" si="0"/>
        <v>251039.25</v>
      </c>
      <c r="I35" s="61">
        <f t="shared" si="0"/>
        <v>263591.21250000002</v>
      </c>
      <c r="J35" s="61">
        <f t="shared" si="0"/>
        <v>276770.77312500007</v>
      </c>
      <c r="K35" s="81"/>
    </row>
    <row r="36" spans="1:13" x14ac:dyDescent="0.3">
      <c r="A36" s="11"/>
      <c r="B36" s="31" t="s">
        <v>6</v>
      </c>
      <c r="D36" s="63">
        <f t="shared" ref="D36:J36" si="3">SUM(D31:D35)</f>
        <v>114500</v>
      </c>
      <c r="E36" s="63">
        <f t="shared" si="3"/>
        <v>131675</v>
      </c>
      <c r="F36" s="63">
        <f t="shared" si="3"/>
        <v>1580100</v>
      </c>
      <c r="G36" s="63">
        <f t="shared" si="3"/>
        <v>1659105</v>
      </c>
      <c r="H36" s="62">
        <f t="shared" si="3"/>
        <v>1742060.25</v>
      </c>
      <c r="I36" s="62">
        <f t="shared" si="3"/>
        <v>1829163.2625000002</v>
      </c>
      <c r="J36" s="62">
        <f t="shared" si="3"/>
        <v>1920621.4256250001</v>
      </c>
      <c r="K36" s="10"/>
    </row>
    <row r="37" spans="1:13" ht="16.2" thickBot="1" x14ac:dyDescent="0.35">
      <c r="A37" s="72"/>
      <c r="B37" s="288" t="s">
        <v>29</v>
      </c>
      <c r="C37" s="289"/>
      <c r="D37" s="289"/>
      <c r="E37" s="289"/>
      <c r="F37" s="289"/>
      <c r="G37" s="289"/>
      <c r="H37" s="289"/>
      <c r="I37" s="290"/>
      <c r="J37" s="73">
        <f>SUM(E36:J36)</f>
        <v>8862724.9381249994</v>
      </c>
      <c r="K37" s="10"/>
    </row>
    <row r="38" spans="1:13" ht="15" thickTop="1" x14ac:dyDescent="0.3">
      <c r="A38" s="12"/>
      <c r="E38" s="2"/>
      <c r="K38" s="10"/>
    </row>
    <row r="39" spans="1:13" s="23" customFormat="1" ht="18" x14ac:dyDescent="0.35">
      <c r="A39" s="22"/>
      <c r="B39" s="41" t="s">
        <v>39</v>
      </c>
      <c r="E39" s="2"/>
      <c r="F39" s="2"/>
      <c r="G39" s="2"/>
      <c r="H39" s="2"/>
      <c r="I39" s="2"/>
      <c r="J39" s="2"/>
      <c r="K39" s="10"/>
    </row>
    <row r="40" spans="1:13" ht="18" x14ac:dyDescent="0.35">
      <c r="A40" s="12"/>
      <c r="E40" s="2"/>
      <c r="F40" s="23"/>
      <c r="K40" s="10"/>
    </row>
    <row r="41" spans="1:13" s="35" customFormat="1" ht="43.2" x14ac:dyDescent="0.3">
      <c r="A41" s="24" t="s">
        <v>3</v>
      </c>
      <c r="B41" s="291" t="s">
        <v>7</v>
      </c>
      <c r="C41" s="292"/>
      <c r="D41" s="293"/>
      <c r="E41" s="26" t="s">
        <v>19</v>
      </c>
      <c r="F41" s="44" t="s">
        <v>18</v>
      </c>
      <c r="G41" s="2"/>
      <c r="H41" s="2"/>
      <c r="I41" s="2"/>
      <c r="J41" s="2"/>
      <c r="K41" s="59"/>
    </row>
    <row r="42" spans="1:13" x14ac:dyDescent="0.3">
      <c r="A42" s="11">
        <v>1</v>
      </c>
      <c r="B42" s="294" t="s">
        <v>8</v>
      </c>
      <c r="C42" s="295"/>
      <c r="D42" s="295"/>
      <c r="E42" s="40">
        <v>200</v>
      </c>
      <c r="F42" s="69">
        <f>E42*1.15</f>
        <v>229.99999999999997</v>
      </c>
      <c r="K42" s="10"/>
    </row>
    <row r="43" spans="1:13" x14ac:dyDescent="0.3">
      <c r="A43" s="12"/>
      <c r="E43" s="2"/>
      <c r="K43" s="10"/>
    </row>
    <row r="44" spans="1:13" x14ac:dyDescent="0.3">
      <c r="A44" s="8"/>
      <c r="E44" s="9"/>
      <c r="K44" s="10"/>
    </row>
    <row r="45" spans="1:13" x14ac:dyDescent="0.3">
      <c r="A45" s="8"/>
      <c r="E45" s="9"/>
      <c r="K45" s="10"/>
    </row>
    <row r="46" spans="1:13" ht="15" thickBot="1" x14ac:dyDescent="0.35">
      <c r="A46" s="8"/>
      <c r="B46" s="1"/>
      <c r="C46"/>
      <c r="D46" s="1"/>
      <c r="E46" s="1"/>
      <c r="K46" s="10"/>
    </row>
    <row r="47" spans="1:13" x14ac:dyDescent="0.3">
      <c r="A47" s="8"/>
      <c r="B47" s="71" t="s">
        <v>24</v>
      </c>
      <c r="C47"/>
      <c r="D47" s="296" t="s">
        <v>21</v>
      </c>
      <c r="E47" s="296"/>
      <c r="K47" s="10"/>
    </row>
    <row r="48" spans="1:13" x14ac:dyDescent="0.3">
      <c r="A48" s="8"/>
      <c r="B48"/>
      <c r="C48"/>
      <c r="D48"/>
      <c r="E48" s="9"/>
      <c r="K48" s="10"/>
    </row>
    <row r="49" spans="1:11" x14ac:dyDescent="0.3">
      <c r="A49" s="8"/>
      <c r="B49"/>
      <c r="C49"/>
      <c r="D49"/>
      <c r="E49" s="9"/>
      <c r="K49" s="10"/>
    </row>
    <row r="50" spans="1:11" ht="15" thickBot="1" x14ac:dyDescent="0.35">
      <c r="A50" s="8"/>
      <c r="B50" s="1"/>
      <c r="C50"/>
      <c r="D50" s="1"/>
      <c r="E50" s="9"/>
      <c r="K50" s="10"/>
    </row>
    <row r="51" spans="1:11" x14ac:dyDescent="0.3">
      <c r="A51" s="8"/>
      <c r="B51" s="71" t="s">
        <v>22</v>
      </c>
      <c r="C51"/>
      <c r="D51" s="71" t="s">
        <v>23</v>
      </c>
      <c r="E51" s="9"/>
      <c r="K51" s="10"/>
    </row>
    <row r="52" spans="1:11" ht="15" thickBot="1" x14ac:dyDescent="0.35">
      <c r="A52" s="13"/>
      <c r="B52" s="14"/>
      <c r="C52" s="14"/>
      <c r="D52" s="14"/>
      <c r="E52" s="15"/>
      <c r="F52" s="14"/>
      <c r="G52" s="14"/>
      <c r="H52" s="14"/>
      <c r="I52" s="14"/>
      <c r="J52" s="14"/>
      <c r="K52" s="16"/>
    </row>
  </sheetData>
  <mergeCells count="27">
    <mergeCell ref="B41:D41"/>
    <mergeCell ref="B42:D42"/>
    <mergeCell ref="D47:E47"/>
    <mergeCell ref="B20:J20"/>
    <mergeCell ref="B21:J21"/>
    <mergeCell ref="B24:D24"/>
    <mergeCell ref="B25:D25"/>
    <mergeCell ref="A31:A34"/>
    <mergeCell ref="B37:I37"/>
    <mergeCell ref="B14:J14"/>
    <mergeCell ref="B15:J15"/>
    <mergeCell ref="B16:J16"/>
    <mergeCell ref="B17:J17"/>
    <mergeCell ref="B18:J18"/>
    <mergeCell ref="B19:J19"/>
    <mergeCell ref="B13:J13"/>
    <mergeCell ref="B4:C4"/>
    <mergeCell ref="D4:I4"/>
    <mergeCell ref="B5:C5"/>
    <mergeCell ref="D5:I5"/>
    <mergeCell ref="B6:C6"/>
    <mergeCell ref="D6:I6"/>
    <mergeCell ref="B8:J8"/>
    <mergeCell ref="B9:J9"/>
    <mergeCell ref="B10:J10"/>
    <mergeCell ref="B11:J11"/>
    <mergeCell ref="B12:J12"/>
  </mergeCells>
  <pageMargins left="0.70866141732283472" right="0.70866141732283472" top="0.74803149606299213" bottom="0.74803149606299213" header="0.31496062992125984" footer="0.31496062992125984"/>
  <pageSetup paperSize="8"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3B386-D0C2-476B-BB2B-1A8DCD7D4220}">
  <sheetPr>
    <pageSetUpPr fitToPage="1"/>
  </sheetPr>
  <dimension ref="A1:O52"/>
  <sheetViews>
    <sheetView topLeftCell="A13" zoomScale="80" zoomScaleNormal="80" workbookViewId="0">
      <selection activeCell="C14" sqref="C14:F14"/>
    </sheetView>
  </sheetViews>
  <sheetFormatPr defaultColWidth="9.109375" defaultRowHeight="14.4" x14ac:dyDescent="0.3"/>
  <cols>
    <col min="1" max="1" width="5.5546875" style="17" customWidth="1"/>
    <col min="2" max="2" width="44.88671875" style="2" customWidth="1"/>
    <col min="3" max="3" width="17.88671875" style="2" customWidth="1"/>
    <col min="4" max="4" width="25.44140625" style="2" customWidth="1"/>
    <col min="5" max="5" width="20.5546875" style="17" customWidth="1"/>
    <col min="6" max="6" width="21.44140625" style="2" customWidth="1"/>
    <col min="7" max="9" width="19.44140625" style="2" customWidth="1"/>
    <col min="10" max="10" width="19.5546875" style="2" customWidth="1"/>
    <col min="11" max="11" width="4.88671875" style="2" customWidth="1"/>
    <col min="12" max="12" width="9.109375" style="2"/>
    <col min="13" max="13" width="9.5546875" style="2" bestFit="1" customWidth="1"/>
    <col min="14" max="16384" width="9.109375" style="2"/>
  </cols>
  <sheetData>
    <row r="1" spans="1:15" x14ac:dyDescent="0.3">
      <c r="A1" s="5"/>
      <c r="B1" s="6"/>
      <c r="C1" s="6"/>
      <c r="D1" s="6"/>
      <c r="E1" s="7"/>
      <c r="F1" s="6"/>
      <c r="G1" s="7"/>
      <c r="H1" s="7"/>
      <c r="I1" s="74"/>
      <c r="J1" s="74"/>
      <c r="K1" s="75"/>
    </row>
    <row r="2" spans="1:15" x14ac:dyDescent="0.3">
      <c r="A2" s="8"/>
      <c r="E2" s="9"/>
      <c r="G2" s="9"/>
      <c r="H2" s="9"/>
      <c r="I2" s="19"/>
      <c r="J2" s="19"/>
      <c r="K2" s="10"/>
    </row>
    <row r="3" spans="1:15" ht="15" thickBot="1" x14ac:dyDescent="0.35">
      <c r="A3" s="8"/>
      <c r="E3" s="9"/>
      <c r="G3" s="9"/>
      <c r="H3" s="9"/>
      <c r="I3" s="19"/>
      <c r="J3" s="19"/>
      <c r="K3" s="10"/>
    </row>
    <row r="4" spans="1:15" s="19" customFormat="1" ht="18" x14ac:dyDescent="0.35">
      <c r="A4" s="18"/>
      <c r="B4" s="272" t="s">
        <v>0</v>
      </c>
      <c r="C4" s="273"/>
      <c r="D4" s="274" t="s">
        <v>31</v>
      </c>
      <c r="E4" s="274"/>
      <c r="F4" s="274"/>
      <c r="G4" s="274"/>
      <c r="H4" s="274"/>
      <c r="I4" s="275"/>
      <c r="K4" s="76"/>
    </row>
    <row r="5" spans="1:15" s="19" customFormat="1" ht="15.75" customHeight="1" x14ac:dyDescent="0.35">
      <c r="A5" s="8"/>
      <c r="B5" s="276" t="s">
        <v>1</v>
      </c>
      <c r="C5" s="277"/>
      <c r="D5" s="278" t="s">
        <v>13</v>
      </c>
      <c r="E5" s="278"/>
      <c r="F5" s="278"/>
      <c r="G5" s="278"/>
      <c r="H5" s="278"/>
      <c r="I5" s="279"/>
      <c r="K5" s="76"/>
    </row>
    <row r="6" spans="1:15" s="19" customFormat="1" ht="16.5" customHeight="1" thickBot="1" x14ac:dyDescent="0.4">
      <c r="A6" s="8"/>
      <c r="B6" s="280" t="s">
        <v>2</v>
      </c>
      <c r="C6" s="281"/>
      <c r="D6" s="282" t="s">
        <v>79</v>
      </c>
      <c r="E6" s="282"/>
      <c r="F6" s="282"/>
      <c r="G6" s="282"/>
      <c r="H6" s="282"/>
      <c r="I6" s="283"/>
      <c r="K6" s="76"/>
    </row>
    <row r="7" spans="1:15" s="19" customFormat="1" ht="21.6" thickBot="1" x14ac:dyDescent="0.45">
      <c r="A7" s="8"/>
      <c r="C7" s="20"/>
      <c r="E7" s="21"/>
      <c r="G7" s="9"/>
      <c r="H7" s="9"/>
      <c r="K7" s="76"/>
    </row>
    <row r="8" spans="1:15" s="37" customFormat="1" ht="18" x14ac:dyDescent="0.3">
      <c r="A8" s="42"/>
      <c r="B8" s="284" t="s">
        <v>12</v>
      </c>
      <c r="C8" s="285"/>
      <c r="D8" s="285"/>
      <c r="E8" s="285"/>
      <c r="F8" s="285"/>
      <c r="G8" s="285"/>
      <c r="H8" s="285"/>
      <c r="I8" s="285"/>
      <c r="J8" s="286"/>
      <c r="K8" s="77"/>
      <c r="L8" s="36"/>
      <c r="M8" s="36"/>
      <c r="N8" s="36"/>
      <c r="O8" s="36"/>
    </row>
    <row r="9" spans="1:15" s="39" customFormat="1" ht="16.5" customHeight="1" x14ac:dyDescent="0.3">
      <c r="A9" s="43"/>
      <c r="B9" s="269" t="s">
        <v>20</v>
      </c>
      <c r="C9" s="270"/>
      <c r="D9" s="270"/>
      <c r="E9" s="270"/>
      <c r="F9" s="270"/>
      <c r="G9" s="270"/>
      <c r="H9" s="270"/>
      <c r="I9" s="270"/>
      <c r="J9" s="271"/>
      <c r="K9" s="78"/>
      <c r="L9" s="38"/>
      <c r="M9" s="38"/>
      <c r="N9" s="38"/>
      <c r="O9" s="38"/>
    </row>
    <row r="10" spans="1:15" s="39" customFormat="1" ht="16.5" customHeight="1" x14ac:dyDescent="0.3">
      <c r="A10" s="43"/>
      <c r="B10" s="269" t="s">
        <v>40</v>
      </c>
      <c r="C10" s="270"/>
      <c r="D10" s="270"/>
      <c r="E10" s="270"/>
      <c r="F10" s="270"/>
      <c r="G10" s="270"/>
      <c r="H10" s="270"/>
      <c r="I10" s="270"/>
      <c r="J10" s="271"/>
      <c r="K10" s="78"/>
      <c r="L10" s="38"/>
      <c r="M10" s="38"/>
      <c r="N10" s="38"/>
      <c r="O10" s="38"/>
    </row>
    <row r="11" spans="1:15" s="39" customFormat="1" ht="16.5" customHeight="1" x14ac:dyDescent="0.3">
      <c r="A11" s="43"/>
      <c r="B11" s="269" t="s">
        <v>42</v>
      </c>
      <c r="C11" s="270"/>
      <c r="D11" s="270"/>
      <c r="E11" s="270"/>
      <c r="F11" s="270"/>
      <c r="G11" s="270"/>
      <c r="H11" s="270"/>
      <c r="I11" s="270"/>
      <c r="J11" s="271"/>
      <c r="K11" s="78"/>
      <c r="L11" s="38"/>
      <c r="M11" s="38"/>
      <c r="N11" s="38"/>
      <c r="O11" s="38"/>
    </row>
    <row r="12" spans="1:15" s="39" customFormat="1" ht="15.6" customHeight="1" x14ac:dyDescent="0.3">
      <c r="A12" s="43"/>
      <c r="B12" s="269" t="s">
        <v>32</v>
      </c>
      <c r="C12" s="270"/>
      <c r="D12" s="270"/>
      <c r="E12" s="270"/>
      <c r="F12" s="270"/>
      <c r="G12" s="270"/>
      <c r="H12" s="270"/>
      <c r="I12" s="270"/>
      <c r="J12" s="271"/>
      <c r="K12" s="78"/>
      <c r="L12" s="38"/>
      <c r="M12" s="38"/>
      <c r="N12" s="38"/>
      <c r="O12" s="38"/>
    </row>
    <row r="13" spans="1:15" s="39" customFormat="1" ht="15.6" x14ac:dyDescent="0.3">
      <c r="A13" s="43"/>
      <c r="B13" s="269" t="s">
        <v>41</v>
      </c>
      <c r="C13" s="270"/>
      <c r="D13" s="270"/>
      <c r="E13" s="270"/>
      <c r="F13" s="270"/>
      <c r="G13" s="270"/>
      <c r="H13" s="270"/>
      <c r="I13" s="270"/>
      <c r="J13" s="271"/>
      <c r="K13" s="78"/>
      <c r="L13" s="38"/>
      <c r="M13" s="38"/>
      <c r="N13" s="38"/>
      <c r="O13" s="38"/>
    </row>
    <row r="14" spans="1:15" s="39" customFormat="1" ht="16.5" customHeight="1" x14ac:dyDescent="0.3">
      <c r="A14" s="43"/>
      <c r="B14" s="269" t="s">
        <v>43</v>
      </c>
      <c r="C14" s="270"/>
      <c r="D14" s="270"/>
      <c r="E14" s="270"/>
      <c r="F14" s="270"/>
      <c r="G14" s="270"/>
      <c r="H14" s="270"/>
      <c r="I14" s="270"/>
      <c r="J14" s="271"/>
      <c r="K14" s="78"/>
      <c r="L14" s="38"/>
      <c r="M14" s="38"/>
      <c r="N14" s="38"/>
      <c r="O14" s="38"/>
    </row>
    <row r="15" spans="1:15" s="39" customFormat="1" ht="15.6" customHeight="1" x14ac:dyDescent="0.3">
      <c r="A15" s="43"/>
      <c r="B15" s="269" t="s">
        <v>44</v>
      </c>
      <c r="C15" s="270"/>
      <c r="D15" s="270"/>
      <c r="E15" s="270"/>
      <c r="F15" s="270"/>
      <c r="G15" s="270"/>
      <c r="H15" s="270"/>
      <c r="I15" s="270"/>
      <c r="J15" s="271"/>
      <c r="K15" s="78"/>
      <c r="L15" s="38"/>
      <c r="M15" s="38"/>
      <c r="N15" s="38"/>
      <c r="O15" s="38"/>
    </row>
    <row r="16" spans="1:15" s="39" customFormat="1" ht="16.5" customHeight="1" x14ac:dyDescent="0.3">
      <c r="A16" s="43"/>
      <c r="B16" s="269" t="s">
        <v>45</v>
      </c>
      <c r="C16" s="270"/>
      <c r="D16" s="270"/>
      <c r="E16" s="270"/>
      <c r="F16" s="270"/>
      <c r="G16" s="270"/>
      <c r="H16" s="270"/>
      <c r="I16" s="270"/>
      <c r="J16" s="271"/>
      <c r="K16" s="78"/>
      <c r="L16" s="38"/>
      <c r="M16" s="38"/>
      <c r="N16" s="38"/>
      <c r="O16" s="38"/>
    </row>
    <row r="17" spans="1:15" s="39" customFormat="1" ht="16.5" customHeight="1" x14ac:dyDescent="0.3">
      <c r="A17" s="43"/>
      <c r="B17" s="269" t="s">
        <v>46</v>
      </c>
      <c r="C17" s="270"/>
      <c r="D17" s="270"/>
      <c r="E17" s="270"/>
      <c r="F17" s="270"/>
      <c r="G17" s="270"/>
      <c r="H17" s="270"/>
      <c r="I17" s="270"/>
      <c r="J17" s="271"/>
      <c r="K17" s="78"/>
      <c r="L17" s="38"/>
      <c r="M17" s="38"/>
      <c r="N17" s="38"/>
      <c r="O17" s="38"/>
    </row>
    <row r="18" spans="1:15" s="39" customFormat="1" ht="16.5" customHeight="1" x14ac:dyDescent="0.3">
      <c r="A18" s="43"/>
      <c r="B18" s="269" t="s">
        <v>48</v>
      </c>
      <c r="C18" s="270"/>
      <c r="D18" s="270"/>
      <c r="E18" s="270"/>
      <c r="F18" s="270"/>
      <c r="G18" s="270"/>
      <c r="H18" s="270"/>
      <c r="I18" s="270"/>
      <c r="J18" s="271"/>
      <c r="K18" s="78"/>
      <c r="L18" s="38"/>
      <c r="M18" s="38"/>
      <c r="N18" s="38"/>
      <c r="O18" s="38"/>
    </row>
    <row r="19" spans="1:15" s="39" customFormat="1" ht="15.6" customHeight="1" x14ac:dyDescent="0.3">
      <c r="A19" s="43"/>
      <c r="B19" s="269" t="s">
        <v>49</v>
      </c>
      <c r="C19" s="270"/>
      <c r="D19" s="270"/>
      <c r="E19" s="270"/>
      <c r="F19" s="270"/>
      <c r="G19" s="270"/>
      <c r="H19" s="270"/>
      <c r="I19" s="270"/>
      <c r="J19" s="271"/>
      <c r="K19" s="78"/>
      <c r="L19" s="38"/>
      <c r="M19" s="38"/>
      <c r="N19" s="38"/>
      <c r="O19" s="38"/>
    </row>
    <row r="20" spans="1:15" s="39" customFormat="1" ht="15.6" customHeight="1" x14ac:dyDescent="0.3">
      <c r="A20" s="43"/>
      <c r="B20" s="269" t="s">
        <v>47</v>
      </c>
      <c r="C20" s="270"/>
      <c r="D20" s="270"/>
      <c r="E20" s="270"/>
      <c r="F20" s="270"/>
      <c r="G20" s="270"/>
      <c r="H20" s="270"/>
      <c r="I20" s="270"/>
      <c r="J20" s="271"/>
      <c r="K20" s="78"/>
      <c r="L20" s="38"/>
      <c r="M20" s="38"/>
      <c r="N20" s="38"/>
      <c r="O20" s="38"/>
    </row>
    <row r="21" spans="1:15" s="39" customFormat="1" ht="16.5" customHeight="1" thickBot="1" x14ac:dyDescent="0.35">
      <c r="A21" s="43"/>
      <c r="B21" s="297" t="s">
        <v>33</v>
      </c>
      <c r="C21" s="298"/>
      <c r="D21" s="298"/>
      <c r="E21" s="298"/>
      <c r="F21" s="298"/>
      <c r="G21" s="298"/>
      <c r="H21" s="298"/>
      <c r="I21" s="298"/>
      <c r="J21" s="299"/>
      <c r="K21" s="78"/>
      <c r="L21" s="38"/>
      <c r="M21" s="38"/>
      <c r="N21" s="38"/>
      <c r="O21" s="38"/>
    </row>
    <row r="22" spans="1:15" s="49" customFormat="1" ht="15.6" x14ac:dyDescent="0.3">
      <c r="A22" s="45"/>
      <c r="B22" s="46"/>
      <c r="C22" s="46"/>
      <c r="D22" s="46"/>
      <c r="E22" s="46"/>
      <c r="F22" s="47"/>
      <c r="G22" s="48"/>
      <c r="H22" s="48"/>
      <c r="I22" s="38"/>
      <c r="J22" s="38"/>
      <c r="K22" s="79"/>
      <c r="L22" s="47"/>
      <c r="M22" s="47"/>
      <c r="N22" s="47"/>
      <c r="O22" s="47"/>
    </row>
    <row r="23" spans="1:15" s="48" customFormat="1" ht="18" x14ac:dyDescent="0.35">
      <c r="A23" s="50"/>
      <c r="B23" s="41" t="s">
        <v>16</v>
      </c>
      <c r="C23" s="55"/>
      <c r="D23" s="55"/>
      <c r="E23" s="56"/>
      <c r="F23" s="55"/>
      <c r="I23" s="38"/>
      <c r="J23" s="38"/>
      <c r="K23" s="58"/>
    </row>
    <row r="24" spans="1:15" s="48" customFormat="1" ht="15.6" x14ac:dyDescent="0.3">
      <c r="A24" s="50"/>
      <c r="B24" s="300" t="s">
        <v>4</v>
      </c>
      <c r="C24" s="301"/>
      <c r="D24" s="302"/>
      <c r="E24" s="57" t="s">
        <v>14</v>
      </c>
      <c r="F24" s="57" t="s">
        <v>15</v>
      </c>
      <c r="G24" s="57" t="s">
        <v>25</v>
      </c>
      <c r="H24" s="57" t="s">
        <v>26</v>
      </c>
      <c r="I24" s="38"/>
      <c r="J24" s="38"/>
      <c r="K24" s="58"/>
    </row>
    <row r="25" spans="1:15" ht="15.6" x14ac:dyDescent="0.3">
      <c r="A25" s="11"/>
      <c r="B25" s="303" t="s">
        <v>17</v>
      </c>
      <c r="C25" s="303"/>
      <c r="D25" s="303"/>
      <c r="E25" s="52">
        <v>4.4999999999999998E-2</v>
      </c>
      <c r="F25" s="52">
        <v>4.4999999999999998E-2</v>
      </c>
      <c r="G25" s="52">
        <v>4.4999999999999998E-2</v>
      </c>
      <c r="H25" s="52">
        <v>4.4999999999999998E-2</v>
      </c>
      <c r="I25" s="38"/>
      <c r="J25" s="38"/>
      <c r="K25" s="10"/>
    </row>
    <row r="26" spans="1:15" ht="15.6" x14ac:dyDescent="0.3">
      <c r="A26" s="12"/>
      <c r="B26" s="53"/>
      <c r="C26" s="53"/>
      <c r="D26" s="53"/>
      <c r="E26" s="48"/>
      <c r="F26" s="48"/>
      <c r="G26" s="48"/>
      <c r="H26" s="48"/>
      <c r="I26" s="38"/>
      <c r="J26" s="38"/>
      <c r="K26" s="10"/>
    </row>
    <row r="27" spans="1:15" s="48" customFormat="1" ht="18" x14ac:dyDescent="0.35">
      <c r="A27" s="50"/>
      <c r="B27" s="41" t="s">
        <v>50</v>
      </c>
      <c r="E27" s="51"/>
      <c r="I27" s="38"/>
      <c r="J27" s="38"/>
      <c r="K27" s="58"/>
    </row>
    <row r="28" spans="1:15" s="48" customFormat="1" ht="15.6" x14ac:dyDescent="0.3">
      <c r="A28" s="50"/>
      <c r="B28" s="54"/>
      <c r="E28" s="51"/>
      <c r="I28" s="38"/>
      <c r="J28" s="38"/>
      <c r="K28" s="58"/>
    </row>
    <row r="29" spans="1:15" s="29" customFormat="1" ht="28.8" x14ac:dyDescent="0.3">
      <c r="A29" s="24" t="s">
        <v>3</v>
      </c>
      <c r="B29" s="25" t="s">
        <v>4</v>
      </c>
      <c r="C29" s="25" t="s">
        <v>35</v>
      </c>
      <c r="D29" s="26" t="s">
        <v>52</v>
      </c>
      <c r="E29" s="27" t="s">
        <v>51</v>
      </c>
      <c r="F29" s="26" t="s">
        <v>11</v>
      </c>
      <c r="G29" s="27" t="s">
        <v>10</v>
      </c>
      <c r="H29" s="28" t="s">
        <v>9</v>
      </c>
      <c r="I29" s="28" t="s">
        <v>27</v>
      </c>
      <c r="J29" s="28" t="s">
        <v>28</v>
      </c>
      <c r="K29" s="80"/>
    </row>
    <row r="30" spans="1:15" s="3" customFormat="1" ht="13.8" x14ac:dyDescent="0.3">
      <c r="A30" s="30"/>
      <c r="B30" s="31" t="s">
        <v>5</v>
      </c>
      <c r="C30" s="31"/>
      <c r="D30" s="32"/>
      <c r="E30" s="33"/>
      <c r="F30" s="33"/>
      <c r="G30" s="33"/>
      <c r="H30" s="34"/>
      <c r="I30" s="34"/>
      <c r="J30" s="34"/>
      <c r="K30" s="81"/>
    </row>
    <row r="31" spans="1:15" s="3" customFormat="1" ht="13.8" x14ac:dyDescent="0.3">
      <c r="A31" s="287">
        <v>1</v>
      </c>
      <c r="B31" s="65" t="s">
        <v>38</v>
      </c>
      <c r="C31" s="66">
        <v>2</v>
      </c>
      <c r="D31" s="70">
        <v>281162.99</v>
      </c>
      <c r="E31" s="60">
        <f>D31*1.15</f>
        <v>323337.43849999999</v>
      </c>
      <c r="F31" s="60">
        <f>E31*12</f>
        <v>3880049.2620000001</v>
      </c>
      <c r="G31" s="60">
        <f>F31*(1+E$25)</f>
        <v>4054651.4787899996</v>
      </c>
      <c r="H31" s="61">
        <f t="shared" ref="G31:J35" si="0">G31*(1+F$25)</f>
        <v>4237110.7953355489</v>
      </c>
      <c r="I31" s="61">
        <f t="shared" si="0"/>
        <v>4427780.7811256479</v>
      </c>
      <c r="J31" s="61">
        <f t="shared" si="0"/>
        <v>4627030.9162763022</v>
      </c>
      <c r="K31" s="82"/>
    </row>
    <row r="32" spans="1:15" s="3" customFormat="1" ht="13.8" x14ac:dyDescent="0.3">
      <c r="A32" s="287"/>
      <c r="B32" s="65" t="s">
        <v>34</v>
      </c>
      <c r="C32" s="66">
        <v>1</v>
      </c>
      <c r="D32" s="70">
        <v>82695</v>
      </c>
      <c r="E32" s="60">
        <f>D32*1.15</f>
        <v>95099.249999999985</v>
      </c>
      <c r="F32" s="60">
        <f>E32*12</f>
        <v>1141190.9999999998</v>
      </c>
      <c r="G32" s="60">
        <f t="shared" si="0"/>
        <v>1192544.5949999997</v>
      </c>
      <c r="H32" s="61">
        <f t="shared" si="0"/>
        <v>1246209.1017749996</v>
      </c>
      <c r="I32" s="61">
        <f t="shared" si="0"/>
        <v>1302288.5113548746</v>
      </c>
      <c r="J32" s="61">
        <f t="shared" si="0"/>
        <v>1360891.4943658439</v>
      </c>
      <c r="K32" s="82"/>
    </row>
    <row r="33" spans="1:13" s="3" customFormat="1" ht="13.8" x14ac:dyDescent="0.3">
      <c r="A33" s="287"/>
      <c r="B33" s="64" t="s">
        <v>30</v>
      </c>
      <c r="C33" s="67">
        <v>1</v>
      </c>
      <c r="D33" s="70">
        <v>27565</v>
      </c>
      <c r="E33" s="60">
        <f t="shared" ref="E33:E35" si="1">D33*1.15</f>
        <v>31699.749999999996</v>
      </c>
      <c r="F33" s="60">
        <f t="shared" ref="F33:F35" si="2">E33*12</f>
        <v>380396.99999999994</v>
      </c>
      <c r="G33" s="60">
        <f t="shared" si="0"/>
        <v>397514.86499999993</v>
      </c>
      <c r="H33" s="61">
        <f t="shared" si="0"/>
        <v>415403.03392499988</v>
      </c>
      <c r="I33" s="61">
        <f t="shared" si="0"/>
        <v>434096.17045162484</v>
      </c>
      <c r="J33" s="61">
        <f t="shared" si="0"/>
        <v>453630.49812194792</v>
      </c>
      <c r="K33" s="81"/>
      <c r="M33" s="3">
        <f>95099.25/1.15</f>
        <v>82695</v>
      </c>
    </row>
    <row r="34" spans="1:13" s="3" customFormat="1" ht="13.8" x14ac:dyDescent="0.3">
      <c r="A34" s="287"/>
      <c r="B34" s="64" t="s">
        <v>36</v>
      </c>
      <c r="C34" s="67">
        <v>1</v>
      </c>
      <c r="D34" s="70">
        <v>25911.1</v>
      </c>
      <c r="E34" s="60">
        <f t="shared" si="1"/>
        <v>29797.764999999996</v>
      </c>
      <c r="F34" s="60">
        <f t="shared" si="2"/>
        <v>357573.17999999993</v>
      </c>
      <c r="G34" s="60">
        <f t="shared" si="0"/>
        <v>373663.97309999989</v>
      </c>
      <c r="H34" s="61">
        <f t="shared" si="0"/>
        <v>390478.85188949987</v>
      </c>
      <c r="I34" s="61">
        <f t="shared" si="0"/>
        <v>408050.40022452734</v>
      </c>
      <c r="J34" s="61">
        <f t="shared" si="0"/>
        <v>426412.66823463107</v>
      </c>
      <c r="K34" s="81"/>
      <c r="M34" s="116"/>
    </row>
    <row r="35" spans="1:13" s="3" customFormat="1" ht="13.8" x14ac:dyDescent="0.3">
      <c r="A35" s="4">
        <v>2</v>
      </c>
      <c r="B35" s="65" t="s">
        <v>37</v>
      </c>
      <c r="C35" s="68">
        <v>1</v>
      </c>
      <c r="D35" s="70">
        <v>198468</v>
      </c>
      <c r="E35" s="60">
        <f t="shared" si="1"/>
        <v>228238.19999999998</v>
      </c>
      <c r="F35" s="60">
        <f t="shared" si="2"/>
        <v>2738858.4</v>
      </c>
      <c r="G35" s="60">
        <f t="shared" si="0"/>
        <v>2862107.0279999999</v>
      </c>
      <c r="H35" s="61">
        <f t="shared" si="0"/>
        <v>2990901.8442599997</v>
      </c>
      <c r="I35" s="61">
        <f t="shared" si="0"/>
        <v>3125492.4272516994</v>
      </c>
      <c r="J35" s="61">
        <f t="shared" si="0"/>
        <v>3266139.5864780257</v>
      </c>
      <c r="K35" s="81"/>
    </row>
    <row r="36" spans="1:13" x14ac:dyDescent="0.3">
      <c r="A36" s="11"/>
      <c r="B36" s="31" t="s">
        <v>6</v>
      </c>
      <c r="D36" s="63">
        <f t="shared" ref="D36:J36" si="3">SUM(D31:D35)</f>
        <v>615802.09</v>
      </c>
      <c r="E36" s="63">
        <f t="shared" si="3"/>
        <v>708172.40350000001</v>
      </c>
      <c r="F36" s="63">
        <f t="shared" si="3"/>
        <v>8498068.8420000002</v>
      </c>
      <c r="G36" s="63">
        <f t="shared" si="3"/>
        <v>8880481.9398899991</v>
      </c>
      <c r="H36" s="62">
        <f t="shared" si="3"/>
        <v>9280103.6271850467</v>
      </c>
      <c r="I36" s="62">
        <f t="shared" si="3"/>
        <v>9697708.2904083747</v>
      </c>
      <c r="J36" s="62">
        <f t="shared" si="3"/>
        <v>10134105.16347675</v>
      </c>
      <c r="K36" s="10"/>
    </row>
    <row r="37" spans="1:13" ht="16.2" thickBot="1" x14ac:dyDescent="0.35">
      <c r="A37" s="72"/>
      <c r="B37" s="288" t="s">
        <v>29</v>
      </c>
      <c r="C37" s="289"/>
      <c r="D37" s="289"/>
      <c r="E37" s="289"/>
      <c r="F37" s="289"/>
      <c r="G37" s="289"/>
      <c r="H37" s="289"/>
      <c r="I37" s="290"/>
      <c r="J37" s="73">
        <f>SUM(E36:J36)</f>
        <v>47198640.266460173</v>
      </c>
      <c r="K37" s="10"/>
    </row>
    <row r="38" spans="1:13" ht="15" thickTop="1" x14ac:dyDescent="0.3">
      <c r="A38" s="12"/>
      <c r="E38" s="2"/>
      <c r="K38" s="10"/>
    </row>
    <row r="39" spans="1:13" s="23" customFormat="1" ht="18" x14ac:dyDescent="0.35">
      <c r="A39" s="22"/>
      <c r="B39" s="41" t="s">
        <v>39</v>
      </c>
      <c r="E39" s="2"/>
      <c r="F39" s="2"/>
      <c r="G39" s="2"/>
      <c r="H39" s="2"/>
      <c r="I39" s="2"/>
      <c r="J39" s="2"/>
      <c r="K39" s="10"/>
    </row>
    <row r="40" spans="1:13" ht="18" x14ac:dyDescent="0.35">
      <c r="A40" s="12"/>
      <c r="E40" s="2"/>
      <c r="F40" s="23"/>
      <c r="K40" s="10"/>
    </row>
    <row r="41" spans="1:13" s="35" customFormat="1" ht="43.2" x14ac:dyDescent="0.3">
      <c r="A41" s="24" t="s">
        <v>3</v>
      </c>
      <c r="B41" s="291" t="s">
        <v>7</v>
      </c>
      <c r="C41" s="292"/>
      <c r="D41" s="293"/>
      <c r="E41" s="26" t="s">
        <v>19</v>
      </c>
      <c r="F41" s="44" t="s">
        <v>18</v>
      </c>
      <c r="G41" s="2"/>
      <c r="H41" s="2"/>
      <c r="I41" s="2"/>
      <c r="J41" s="2"/>
      <c r="K41" s="59"/>
    </row>
    <row r="42" spans="1:13" x14ac:dyDescent="0.3">
      <c r="A42" s="11">
        <v>1</v>
      </c>
      <c r="B42" s="294" t="s">
        <v>8</v>
      </c>
      <c r="C42" s="295"/>
      <c r="D42" s="295"/>
      <c r="E42" s="40">
        <v>120</v>
      </c>
      <c r="F42" s="69">
        <f>E42*1.15</f>
        <v>138</v>
      </c>
      <c r="K42" s="10"/>
    </row>
    <row r="43" spans="1:13" x14ac:dyDescent="0.3">
      <c r="A43" s="12"/>
      <c r="E43" s="2"/>
      <c r="K43" s="10"/>
    </row>
    <row r="44" spans="1:13" x14ac:dyDescent="0.3">
      <c r="A44" s="8"/>
      <c r="E44" s="9"/>
      <c r="K44" s="10"/>
    </row>
    <row r="45" spans="1:13" x14ac:dyDescent="0.3">
      <c r="A45" s="8"/>
      <c r="E45" s="9"/>
      <c r="K45" s="10"/>
    </row>
    <row r="46" spans="1:13" ht="15" thickBot="1" x14ac:dyDescent="0.35">
      <c r="A46" s="8"/>
      <c r="B46" s="1"/>
      <c r="C46"/>
      <c r="D46" s="1"/>
      <c r="E46" s="1"/>
      <c r="K46" s="10"/>
    </row>
    <row r="47" spans="1:13" x14ac:dyDescent="0.3">
      <c r="A47" s="8"/>
      <c r="B47" s="71" t="s">
        <v>24</v>
      </c>
      <c r="C47"/>
      <c r="D47" s="296" t="s">
        <v>21</v>
      </c>
      <c r="E47" s="296"/>
      <c r="K47" s="10"/>
    </row>
    <row r="48" spans="1:13" x14ac:dyDescent="0.3">
      <c r="A48" s="8"/>
      <c r="B48"/>
      <c r="C48"/>
      <c r="D48"/>
      <c r="E48" s="9"/>
      <c r="K48" s="10"/>
    </row>
    <row r="49" spans="1:11" x14ac:dyDescent="0.3">
      <c r="A49" s="8"/>
      <c r="B49"/>
      <c r="C49"/>
      <c r="D49"/>
      <c r="E49" s="9"/>
      <c r="K49" s="10"/>
    </row>
    <row r="50" spans="1:11" ht="15" thickBot="1" x14ac:dyDescent="0.35">
      <c r="A50" s="8"/>
      <c r="B50" s="1"/>
      <c r="C50"/>
      <c r="D50" s="1"/>
      <c r="E50" s="9"/>
      <c r="K50" s="10"/>
    </row>
    <row r="51" spans="1:11" x14ac:dyDescent="0.3">
      <c r="A51" s="8"/>
      <c r="B51" s="71" t="s">
        <v>22</v>
      </c>
      <c r="C51"/>
      <c r="D51" s="71" t="s">
        <v>23</v>
      </c>
      <c r="E51" s="9"/>
      <c r="K51" s="10"/>
    </row>
    <row r="52" spans="1:11" ht="15" thickBot="1" x14ac:dyDescent="0.35">
      <c r="A52" s="13"/>
      <c r="B52" s="14"/>
      <c r="C52" s="14"/>
      <c r="D52" s="14"/>
      <c r="E52" s="15"/>
      <c r="F52" s="14"/>
      <c r="G52" s="14"/>
      <c r="H52" s="14"/>
      <c r="I52" s="14"/>
      <c r="J52" s="14"/>
      <c r="K52" s="16"/>
    </row>
  </sheetData>
  <mergeCells count="27">
    <mergeCell ref="B41:D41"/>
    <mergeCell ref="B42:D42"/>
    <mergeCell ref="D47:E47"/>
    <mergeCell ref="B20:J20"/>
    <mergeCell ref="B21:J21"/>
    <mergeCell ref="B24:D24"/>
    <mergeCell ref="B25:D25"/>
    <mergeCell ref="A31:A34"/>
    <mergeCell ref="B37:I37"/>
    <mergeCell ref="B14:J14"/>
    <mergeCell ref="B15:J15"/>
    <mergeCell ref="B16:J16"/>
    <mergeCell ref="B17:J17"/>
    <mergeCell ref="B18:J18"/>
    <mergeCell ref="B19:J19"/>
    <mergeCell ref="B13:J13"/>
    <mergeCell ref="B4:C4"/>
    <mergeCell ref="D4:I4"/>
    <mergeCell ref="B5:C5"/>
    <mergeCell ref="D5:I5"/>
    <mergeCell ref="B6:C6"/>
    <mergeCell ref="D6:I6"/>
    <mergeCell ref="B8:J8"/>
    <mergeCell ref="B9:J9"/>
    <mergeCell ref="B10:J10"/>
    <mergeCell ref="B11:J11"/>
    <mergeCell ref="B12:J12"/>
  </mergeCells>
  <pageMargins left="0.70866141732283472" right="0.70866141732283472" top="0.74803149606299213" bottom="0.74803149606299213" header="0.31496062992125984" footer="0.31496062992125984"/>
  <pageSetup paperSize="8" scale="4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87764-CDDE-4E95-A022-D4BBB05ED9DC}">
  <sheetPr>
    <pageSetUpPr fitToPage="1"/>
  </sheetPr>
  <dimension ref="A1:O52"/>
  <sheetViews>
    <sheetView topLeftCell="A15" zoomScale="80" zoomScaleNormal="80" workbookViewId="0">
      <selection activeCell="C14" sqref="C14:F14"/>
    </sheetView>
  </sheetViews>
  <sheetFormatPr defaultColWidth="9.109375" defaultRowHeight="14.4" x14ac:dyDescent="0.3"/>
  <cols>
    <col min="1" max="1" width="5.5546875" style="17" customWidth="1"/>
    <col min="2" max="2" width="44.88671875" style="2" customWidth="1"/>
    <col min="3" max="3" width="17.88671875" style="2" customWidth="1"/>
    <col min="4" max="4" width="25.44140625" style="2" customWidth="1"/>
    <col min="5" max="5" width="20.5546875" style="17" customWidth="1"/>
    <col min="6" max="6" width="21.44140625" style="2" customWidth="1"/>
    <col min="7" max="9" width="19.44140625" style="2" customWidth="1"/>
    <col min="10" max="10" width="19.5546875" style="2" customWidth="1"/>
    <col min="11" max="11" width="4.88671875" style="2" customWidth="1"/>
    <col min="12" max="16384" width="9.109375" style="2"/>
  </cols>
  <sheetData>
    <row r="1" spans="1:15" x14ac:dyDescent="0.3">
      <c r="A1" s="5"/>
      <c r="B1" s="6"/>
      <c r="C1" s="6"/>
      <c r="D1" s="6"/>
      <c r="E1" s="7"/>
      <c r="F1" s="6"/>
      <c r="G1" s="7"/>
      <c r="H1" s="7"/>
      <c r="I1" s="74"/>
      <c r="J1" s="74"/>
      <c r="K1" s="75"/>
    </row>
    <row r="2" spans="1:15" x14ac:dyDescent="0.3">
      <c r="A2" s="8"/>
      <c r="E2" s="9"/>
      <c r="G2" s="9"/>
      <c r="H2" s="9"/>
      <c r="I2" s="19"/>
      <c r="J2" s="19"/>
      <c r="K2" s="10"/>
    </row>
    <row r="3" spans="1:15" ht="15" thickBot="1" x14ac:dyDescent="0.35">
      <c r="A3" s="8"/>
      <c r="E3" s="9"/>
      <c r="G3" s="9"/>
      <c r="H3" s="9"/>
      <c r="I3" s="19"/>
      <c r="J3" s="19"/>
      <c r="K3" s="10"/>
    </row>
    <row r="4" spans="1:15" s="19" customFormat="1" ht="18" x14ac:dyDescent="0.35">
      <c r="A4" s="18"/>
      <c r="B4" s="272" t="s">
        <v>0</v>
      </c>
      <c r="C4" s="273"/>
      <c r="D4" s="274" t="s">
        <v>31</v>
      </c>
      <c r="E4" s="274"/>
      <c r="F4" s="274"/>
      <c r="G4" s="274"/>
      <c r="H4" s="274"/>
      <c r="I4" s="275"/>
      <c r="K4" s="76"/>
    </row>
    <row r="5" spans="1:15" s="19" customFormat="1" ht="15.75" customHeight="1" x14ac:dyDescent="0.35">
      <c r="A5" s="8"/>
      <c r="B5" s="276" t="s">
        <v>1</v>
      </c>
      <c r="C5" s="277"/>
      <c r="D5" s="278" t="s">
        <v>13</v>
      </c>
      <c r="E5" s="278"/>
      <c r="F5" s="278"/>
      <c r="G5" s="278"/>
      <c r="H5" s="278"/>
      <c r="I5" s="279"/>
      <c r="K5" s="76"/>
    </row>
    <row r="6" spans="1:15" s="19" customFormat="1" ht="16.5" customHeight="1" thickBot="1" x14ac:dyDescent="0.4">
      <c r="A6" s="8"/>
      <c r="B6" s="280" t="s">
        <v>2</v>
      </c>
      <c r="C6" s="281"/>
      <c r="D6" s="282" t="s">
        <v>81</v>
      </c>
      <c r="E6" s="282"/>
      <c r="F6" s="282"/>
      <c r="G6" s="282"/>
      <c r="H6" s="282"/>
      <c r="I6" s="283"/>
      <c r="K6" s="76"/>
    </row>
    <row r="7" spans="1:15" s="19" customFormat="1" ht="21.6" thickBot="1" x14ac:dyDescent="0.45">
      <c r="A7" s="8"/>
      <c r="C7" s="20"/>
      <c r="E7" s="21"/>
      <c r="G7" s="9"/>
      <c r="H7" s="9"/>
      <c r="K7" s="76"/>
    </row>
    <row r="8" spans="1:15" s="37" customFormat="1" ht="18" x14ac:dyDescent="0.3">
      <c r="A8" s="42"/>
      <c r="B8" s="284" t="s">
        <v>12</v>
      </c>
      <c r="C8" s="285"/>
      <c r="D8" s="285"/>
      <c r="E8" s="285"/>
      <c r="F8" s="285"/>
      <c r="G8" s="285"/>
      <c r="H8" s="285"/>
      <c r="I8" s="285"/>
      <c r="J8" s="286"/>
      <c r="K8" s="77"/>
      <c r="L8" s="36"/>
      <c r="M8" s="36"/>
      <c r="N8" s="36"/>
      <c r="O8" s="36"/>
    </row>
    <row r="9" spans="1:15" s="39" customFormat="1" ht="16.5" customHeight="1" x14ac:dyDescent="0.3">
      <c r="A9" s="43"/>
      <c r="B9" s="269" t="s">
        <v>20</v>
      </c>
      <c r="C9" s="270"/>
      <c r="D9" s="270"/>
      <c r="E9" s="270"/>
      <c r="F9" s="270"/>
      <c r="G9" s="270"/>
      <c r="H9" s="270"/>
      <c r="I9" s="270"/>
      <c r="J9" s="271"/>
      <c r="K9" s="78"/>
      <c r="L9" s="38"/>
      <c r="M9" s="38"/>
      <c r="N9" s="38"/>
      <c r="O9" s="38"/>
    </row>
    <row r="10" spans="1:15" s="39" customFormat="1" ht="16.5" customHeight="1" x14ac:dyDescent="0.3">
      <c r="A10" s="43"/>
      <c r="B10" s="269" t="s">
        <v>40</v>
      </c>
      <c r="C10" s="270"/>
      <c r="D10" s="270"/>
      <c r="E10" s="270"/>
      <c r="F10" s="270"/>
      <c r="G10" s="270"/>
      <c r="H10" s="270"/>
      <c r="I10" s="270"/>
      <c r="J10" s="271"/>
      <c r="K10" s="78"/>
      <c r="L10" s="38"/>
      <c r="M10" s="38"/>
      <c r="N10" s="38"/>
      <c r="O10" s="38"/>
    </row>
    <row r="11" spans="1:15" s="39" customFormat="1" ht="16.5" customHeight="1" x14ac:dyDescent="0.3">
      <c r="A11" s="43"/>
      <c r="B11" s="269" t="s">
        <v>42</v>
      </c>
      <c r="C11" s="270"/>
      <c r="D11" s="270"/>
      <c r="E11" s="270"/>
      <c r="F11" s="270"/>
      <c r="G11" s="270"/>
      <c r="H11" s="270"/>
      <c r="I11" s="270"/>
      <c r="J11" s="271"/>
      <c r="K11" s="78"/>
      <c r="L11" s="38"/>
      <c r="M11" s="38"/>
      <c r="N11" s="38"/>
      <c r="O11" s="38"/>
    </row>
    <row r="12" spans="1:15" s="39" customFormat="1" ht="15.6" customHeight="1" x14ac:dyDescent="0.3">
      <c r="A12" s="43"/>
      <c r="B12" s="269" t="s">
        <v>32</v>
      </c>
      <c r="C12" s="270"/>
      <c r="D12" s="270"/>
      <c r="E12" s="270"/>
      <c r="F12" s="270"/>
      <c r="G12" s="270"/>
      <c r="H12" s="270"/>
      <c r="I12" s="270"/>
      <c r="J12" s="271"/>
      <c r="K12" s="78"/>
      <c r="L12" s="38"/>
      <c r="M12" s="38"/>
      <c r="N12" s="38"/>
      <c r="O12" s="38"/>
    </row>
    <row r="13" spans="1:15" s="39" customFormat="1" ht="15.6" x14ac:dyDescent="0.3">
      <c r="A13" s="43"/>
      <c r="B13" s="269" t="s">
        <v>41</v>
      </c>
      <c r="C13" s="270"/>
      <c r="D13" s="270"/>
      <c r="E13" s="270"/>
      <c r="F13" s="270"/>
      <c r="G13" s="270"/>
      <c r="H13" s="270"/>
      <c r="I13" s="270"/>
      <c r="J13" s="271"/>
      <c r="K13" s="78"/>
      <c r="L13" s="38"/>
      <c r="M13" s="38"/>
      <c r="N13" s="38"/>
      <c r="O13" s="38"/>
    </row>
    <row r="14" spans="1:15" s="39" customFormat="1" ht="16.5" customHeight="1" x14ac:dyDescent="0.3">
      <c r="A14" s="43"/>
      <c r="B14" s="269" t="s">
        <v>43</v>
      </c>
      <c r="C14" s="270"/>
      <c r="D14" s="270"/>
      <c r="E14" s="270"/>
      <c r="F14" s="270"/>
      <c r="G14" s="270"/>
      <c r="H14" s="270"/>
      <c r="I14" s="270"/>
      <c r="J14" s="271"/>
      <c r="K14" s="78"/>
      <c r="L14" s="38"/>
      <c r="M14" s="38"/>
      <c r="N14" s="38"/>
      <c r="O14" s="38"/>
    </row>
    <row r="15" spans="1:15" s="39" customFormat="1" ht="15.6" customHeight="1" x14ac:dyDescent="0.3">
      <c r="A15" s="43"/>
      <c r="B15" s="269" t="s">
        <v>44</v>
      </c>
      <c r="C15" s="270"/>
      <c r="D15" s="270"/>
      <c r="E15" s="270"/>
      <c r="F15" s="270"/>
      <c r="G15" s="270"/>
      <c r="H15" s="270"/>
      <c r="I15" s="270"/>
      <c r="J15" s="271"/>
      <c r="K15" s="78"/>
      <c r="L15" s="38"/>
      <c r="M15" s="38"/>
      <c r="N15" s="38"/>
      <c r="O15" s="38"/>
    </row>
    <row r="16" spans="1:15" s="39" customFormat="1" ht="16.5" customHeight="1" x14ac:dyDescent="0.3">
      <c r="A16" s="43"/>
      <c r="B16" s="269" t="s">
        <v>82</v>
      </c>
      <c r="C16" s="304"/>
      <c r="D16" s="304"/>
      <c r="E16" s="304"/>
      <c r="F16" s="304"/>
      <c r="G16" s="304"/>
      <c r="H16" s="304"/>
      <c r="I16" s="304"/>
      <c r="J16" s="305"/>
      <c r="K16" s="78"/>
      <c r="L16" s="38"/>
      <c r="M16" s="38"/>
      <c r="N16" s="38"/>
      <c r="O16" s="38"/>
    </row>
    <row r="17" spans="1:15" s="39" customFormat="1" ht="16.5" customHeight="1" x14ac:dyDescent="0.3">
      <c r="A17" s="43"/>
      <c r="B17" s="269" t="s">
        <v>46</v>
      </c>
      <c r="C17" s="270"/>
      <c r="D17" s="270"/>
      <c r="E17" s="270"/>
      <c r="F17" s="270"/>
      <c r="G17" s="270"/>
      <c r="H17" s="270"/>
      <c r="I17" s="270"/>
      <c r="J17" s="271"/>
      <c r="K17" s="78"/>
      <c r="L17" s="38"/>
      <c r="M17" s="38"/>
      <c r="N17" s="38"/>
      <c r="O17" s="38"/>
    </row>
    <row r="18" spans="1:15" s="39" customFormat="1" ht="16.5" customHeight="1" x14ac:dyDescent="0.3">
      <c r="A18" s="43"/>
      <c r="B18" s="269" t="s">
        <v>48</v>
      </c>
      <c r="C18" s="270"/>
      <c r="D18" s="270"/>
      <c r="E18" s="270"/>
      <c r="F18" s="270"/>
      <c r="G18" s="270"/>
      <c r="H18" s="270"/>
      <c r="I18" s="270"/>
      <c r="J18" s="271"/>
      <c r="K18" s="78"/>
      <c r="L18" s="38"/>
      <c r="M18" s="38"/>
      <c r="N18" s="38"/>
      <c r="O18" s="38"/>
    </row>
    <row r="19" spans="1:15" s="39" customFormat="1" ht="15.6" customHeight="1" x14ac:dyDescent="0.3">
      <c r="A19" s="43"/>
      <c r="B19" s="269" t="s">
        <v>49</v>
      </c>
      <c r="C19" s="270"/>
      <c r="D19" s="270"/>
      <c r="E19" s="270"/>
      <c r="F19" s="270"/>
      <c r="G19" s="270"/>
      <c r="H19" s="270"/>
      <c r="I19" s="270"/>
      <c r="J19" s="271"/>
      <c r="K19" s="78"/>
      <c r="L19" s="38"/>
      <c r="M19" s="38"/>
      <c r="N19" s="38"/>
      <c r="O19" s="38"/>
    </row>
    <row r="20" spans="1:15" s="39" customFormat="1" ht="15.6" customHeight="1" x14ac:dyDescent="0.3">
      <c r="A20" s="43"/>
      <c r="B20" s="269" t="s">
        <v>47</v>
      </c>
      <c r="C20" s="270"/>
      <c r="D20" s="270"/>
      <c r="E20" s="270"/>
      <c r="F20" s="270"/>
      <c r="G20" s="270"/>
      <c r="H20" s="270"/>
      <c r="I20" s="270"/>
      <c r="J20" s="271"/>
      <c r="K20" s="78"/>
      <c r="L20" s="38"/>
      <c r="M20" s="38"/>
      <c r="N20" s="38"/>
      <c r="O20" s="38"/>
    </row>
    <row r="21" spans="1:15" s="39" customFormat="1" ht="16.5" customHeight="1" thickBot="1" x14ac:dyDescent="0.35">
      <c r="A21" s="43"/>
      <c r="B21" s="297" t="s">
        <v>33</v>
      </c>
      <c r="C21" s="298"/>
      <c r="D21" s="298"/>
      <c r="E21" s="298"/>
      <c r="F21" s="298"/>
      <c r="G21" s="298"/>
      <c r="H21" s="298"/>
      <c r="I21" s="298"/>
      <c r="J21" s="299"/>
      <c r="K21" s="78"/>
      <c r="L21" s="38"/>
      <c r="M21" s="38"/>
      <c r="N21" s="38"/>
      <c r="O21" s="38"/>
    </row>
    <row r="22" spans="1:15" s="49" customFormat="1" ht="15.6" x14ac:dyDescent="0.3">
      <c r="A22" s="45"/>
      <c r="B22" s="46"/>
      <c r="C22" s="46"/>
      <c r="D22" s="46"/>
      <c r="E22" s="46"/>
      <c r="F22" s="47"/>
      <c r="G22" s="48"/>
      <c r="H22" s="48"/>
      <c r="I22" s="38"/>
      <c r="J22" s="38"/>
      <c r="K22" s="79"/>
      <c r="L22" s="47"/>
      <c r="M22" s="47"/>
      <c r="N22" s="47"/>
      <c r="O22" s="47"/>
    </row>
    <row r="23" spans="1:15" s="48" customFormat="1" ht="18" x14ac:dyDescent="0.35">
      <c r="A23" s="50"/>
      <c r="B23" s="41" t="s">
        <v>16</v>
      </c>
      <c r="C23" s="55"/>
      <c r="D23" s="55"/>
      <c r="E23" s="56"/>
      <c r="F23" s="55"/>
      <c r="I23" s="38"/>
      <c r="J23" s="38"/>
      <c r="K23" s="58"/>
    </row>
    <row r="24" spans="1:15" s="48" customFormat="1" ht="15.6" x14ac:dyDescent="0.3">
      <c r="A24" s="50"/>
      <c r="B24" s="300" t="s">
        <v>4</v>
      </c>
      <c r="C24" s="301"/>
      <c r="D24" s="302"/>
      <c r="E24" s="57" t="s">
        <v>14</v>
      </c>
      <c r="F24" s="57" t="s">
        <v>15</v>
      </c>
      <c r="G24" s="57" t="s">
        <v>25</v>
      </c>
      <c r="H24" s="57" t="s">
        <v>26</v>
      </c>
      <c r="I24" s="38"/>
      <c r="J24" s="38"/>
      <c r="K24" s="58"/>
    </row>
    <row r="25" spans="1:15" ht="15.6" x14ac:dyDescent="0.3">
      <c r="A25" s="11"/>
      <c r="B25" s="303" t="s">
        <v>17</v>
      </c>
      <c r="C25" s="303"/>
      <c r="D25" s="303"/>
      <c r="E25" s="52">
        <v>0</v>
      </c>
      <c r="F25" s="52">
        <v>0</v>
      </c>
      <c r="G25" s="52">
        <v>0</v>
      </c>
      <c r="H25" s="52">
        <v>0</v>
      </c>
      <c r="I25" s="38"/>
      <c r="J25" s="38"/>
      <c r="K25" s="10"/>
    </row>
    <row r="26" spans="1:15" ht="15.6" x14ac:dyDescent="0.3">
      <c r="A26" s="12"/>
      <c r="B26" s="53"/>
      <c r="C26" s="53"/>
      <c r="D26" s="53"/>
      <c r="E26" s="48"/>
      <c r="F26" s="48"/>
      <c r="G26" s="48"/>
      <c r="H26" s="48"/>
      <c r="I26" s="38"/>
      <c r="J26" s="38"/>
      <c r="K26" s="10"/>
    </row>
    <row r="27" spans="1:15" s="48" customFormat="1" ht="18" x14ac:dyDescent="0.35">
      <c r="A27" s="50"/>
      <c r="B27" s="41" t="s">
        <v>50</v>
      </c>
      <c r="E27" s="51"/>
      <c r="I27" s="38"/>
      <c r="J27" s="38"/>
      <c r="K27" s="58"/>
    </row>
    <row r="28" spans="1:15" s="48" customFormat="1" ht="15.6" x14ac:dyDescent="0.3">
      <c r="A28" s="50"/>
      <c r="B28" s="54"/>
      <c r="E28" s="51"/>
      <c r="I28" s="38"/>
      <c r="J28" s="38"/>
      <c r="K28" s="58"/>
    </row>
    <row r="29" spans="1:15" s="29" customFormat="1" ht="28.8" x14ac:dyDescent="0.3">
      <c r="A29" s="24" t="s">
        <v>3</v>
      </c>
      <c r="B29" s="25" t="s">
        <v>4</v>
      </c>
      <c r="C29" s="25" t="s">
        <v>35</v>
      </c>
      <c r="D29" s="26" t="s">
        <v>52</v>
      </c>
      <c r="E29" s="27" t="s">
        <v>51</v>
      </c>
      <c r="F29" s="26" t="s">
        <v>11</v>
      </c>
      <c r="G29" s="27" t="s">
        <v>10</v>
      </c>
      <c r="H29" s="28" t="s">
        <v>9</v>
      </c>
      <c r="I29" s="28" t="s">
        <v>27</v>
      </c>
      <c r="J29" s="28" t="s">
        <v>28</v>
      </c>
      <c r="K29" s="80"/>
    </row>
    <row r="30" spans="1:15" s="3" customFormat="1" ht="13.8" x14ac:dyDescent="0.3">
      <c r="A30" s="30"/>
      <c r="B30" s="31" t="s">
        <v>5</v>
      </c>
      <c r="C30" s="31"/>
      <c r="D30" s="32"/>
      <c r="E30" s="33"/>
      <c r="F30" s="33"/>
      <c r="G30" s="33"/>
      <c r="H30" s="34"/>
      <c r="I30" s="34"/>
      <c r="J30" s="34"/>
      <c r="K30" s="81"/>
    </row>
    <row r="31" spans="1:15" s="3" customFormat="1" ht="13.8" x14ac:dyDescent="0.3">
      <c r="A31" s="287">
        <v>1</v>
      </c>
      <c r="B31" s="65" t="s">
        <v>38</v>
      </c>
      <c r="C31" s="66">
        <f>'[1]Traditional Man Fee'!$B$8</f>
        <v>1</v>
      </c>
      <c r="D31" s="70">
        <v>23870</v>
      </c>
      <c r="E31" s="60">
        <f>D31*1.15</f>
        <v>27450.499999999996</v>
      </c>
      <c r="F31" s="60">
        <f>E31*12</f>
        <v>329405.99999999994</v>
      </c>
      <c r="G31" s="60">
        <f t="shared" ref="G31:J35" si="0">F31*(1+E$25)</f>
        <v>329405.99999999994</v>
      </c>
      <c r="H31" s="61">
        <f t="shared" si="0"/>
        <v>329405.99999999994</v>
      </c>
      <c r="I31" s="61">
        <f t="shared" si="0"/>
        <v>329405.99999999994</v>
      </c>
      <c r="J31" s="61">
        <f t="shared" si="0"/>
        <v>329405.99999999994</v>
      </c>
      <c r="K31" s="82"/>
    </row>
    <row r="32" spans="1:15" s="3" customFormat="1" ht="13.8" x14ac:dyDescent="0.3">
      <c r="A32" s="287"/>
      <c r="B32" s="65" t="s">
        <v>34</v>
      </c>
      <c r="C32" s="66">
        <f>'[1]Traditional Man Fee'!$B$9</f>
        <v>2</v>
      </c>
      <c r="D32" s="70">
        <v>28210</v>
      </c>
      <c r="E32" s="60">
        <f>D32*1.15</f>
        <v>32441.499999999996</v>
      </c>
      <c r="F32" s="60">
        <f>E32*12</f>
        <v>389297.99999999994</v>
      </c>
      <c r="G32" s="60">
        <f t="shared" si="0"/>
        <v>389297.99999999994</v>
      </c>
      <c r="H32" s="61">
        <f t="shared" si="0"/>
        <v>389297.99999999994</v>
      </c>
      <c r="I32" s="61">
        <f t="shared" si="0"/>
        <v>389297.99999999994</v>
      </c>
      <c r="J32" s="61">
        <f t="shared" si="0"/>
        <v>389297.99999999994</v>
      </c>
      <c r="K32" s="82"/>
    </row>
    <row r="33" spans="1:11" s="3" customFormat="1" ht="13.8" x14ac:dyDescent="0.3">
      <c r="A33" s="287"/>
      <c r="B33" s="64" t="s">
        <v>30</v>
      </c>
      <c r="C33" s="67">
        <v>1</v>
      </c>
      <c r="D33" s="70">
        <v>32550</v>
      </c>
      <c r="E33" s="60">
        <f t="shared" ref="E33:E35" si="1">D33*1.15</f>
        <v>37432.5</v>
      </c>
      <c r="F33" s="60">
        <f t="shared" ref="F33:F35" si="2">E33*12</f>
        <v>449190</v>
      </c>
      <c r="G33" s="60">
        <f t="shared" si="0"/>
        <v>449190</v>
      </c>
      <c r="H33" s="61">
        <f t="shared" si="0"/>
        <v>449190</v>
      </c>
      <c r="I33" s="61">
        <f t="shared" si="0"/>
        <v>449190</v>
      </c>
      <c r="J33" s="61">
        <f t="shared" si="0"/>
        <v>449190</v>
      </c>
      <c r="K33" s="81"/>
    </row>
    <row r="34" spans="1:11" s="3" customFormat="1" ht="13.8" x14ac:dyDescent="0.3">
      <c r="A34" s="287"/>
      <c r="B34" s="64" t="s">
        <v>36</v>
      </c>
      <c r="C34" s="67">
        <v>1</v>
      </c>
      <c r="D34" s="70">
        <v>25497.5</v>
      </c>
      <c r="E34" s="60">
        <f t="shared" si="1"/>
        <v>29322.124999999996</v>
      </c>
      <c r="F34" s="60">
        <f t="shared" si="2"/>
        <v>351865.49999999994</v>
      </c>
      <c r="G34" s="60">
        <f t="shared" si="0"/>
        <v>351865.49999999994</v>
      </c>
      <c r="H34" s="61">
        <f t="shared" si="0"/>
        <v>351865.49999999994</v>
      </c>
      <c r="I34" s="61">
        <f t="shared" si="0"/>
        <v>351865.49999999994</v>
      </c>
      <c r="J34" s="61">
        <f t="shared" si="0"/>
        <v>351865.49999999994</v>
      </c>
      <c r="K34" s="81"/>
    </row>
    <row r="35" spans="1:11" s="3" customFormat="1" ht="13.8" x14ac:dyDescent="0.3">
      <c r="A35" s="4">
        <v>2</v>
      </c>
      <c r="B35" s="65" t="s">
        <v>37</v>
      </c>
      <c r="C35" s="68">
        <v>1</v>
      </c>
      <c r="D35" s="70">
        <v>40180.817500000005</v>
      </c>
      <c r="E35" s="60">
        <f t="shared" si="1"/>
        <v>46207.940125000001</v>
      </c>
      <c r="F35" s="60">
        <f t="shared" si="2"/>
        <v>554495.28150000004</v>
      </c>
      <c r="G35" s="60">
        <f t="shared" si="0"/>
        <v>554495.28150000004</v>
      </c>
      <c r="H35" s="61">
        <f t="shared" si="0"/>
        <v>554495.28150000004</v>
      </c>
      <c r="I35" s="61">
        <f t="shared" si="0"/>
        <v>554495.28150000004</v>
      </c>
      <c r="J35" s="61">
        <f t="shared" si="0"/>
        <v>554495.28150000004</v>
      </c>
      <c r="K35" s="81"/>
    </row>
    <row r="36" spans="1:11" x14ac:dyDescent="0.3">
      <c r="A36" s="11"/>
      <c r="B36" s="31" t="s">
        <v>6</v>
      </c>
      <c r="D36" s="63">
        <f>SUM(D31:D35)</f>
        <v>150308.3175</v>
      </c>
      <c r="E36" s="63">
        <f t="shared" ref="E36:J36" si="3">SUM(E31:E35)</f>
        <v>172854.56512499999</v>
      </c>
      <c r="F36" s="63">
        <f t="shared" si="3"/>
        <v>2074254.7815</v>
      </c>
      <c r="G36" s="63">
        <f t="shared" si="3"/>
        <v>2074254.7815</v>
      </c>
      <c r="H36" s="62">
        <f t="shared" si="3"/>
        <v>2074254.7815</v>
      </c>
      <c r="I36" s="62">
        <f t="shared" si="3"/>
        <v>2074254.7815</v>
      </c>
      <c r="J36" s="62">
        <f t="shared" si="3"/>
        <v>2074254.7815</v>
      </c>
      <c r="K36" s="10"/>
    </row>
    <row r="37" spans="1:11" ht="16.2" thickBot="1" x14ac:dyDescent="0.35">
      <c r="A37" s="72"/>
      <c r="B37" s="288" t="s">
        <v>29</v>
      </c>
      <c r="C37" s="289"/>
      <c r="D37" s="289"/>
      <c r="E37" s="289"/>
      <c r="F37" s="289"/>
      <c r="G37" s="289"/>
      <c r="H37" s="289"/>
      <c r="I37" s="290"/>
      <c r="J37" s="73">
        <f>SUM(E36:J36)</f>
        <v>10544128.472625002</v>
      </c>
      <c r="K37" s="10"/>
    </row>
    <row r="38" spans="1:11" ht="15" thickTop="1" x14ac:dyDescent="0.3">
      <c r="A38" s="12"/>
      <c r="E38" s="2"/>
      <c r="K38" s="10"/>
    </row>
    <row r="39" spans="1:11" s="23" customFormat="1" ht="18" x14ac:dyDescent="0.35">
      <c r="A39" s="22"/>
      <c r="B39" s="41" t="s">
        <v>39</v>
      </c>
      <c r="E39" s="2"/>
      <c r="F39" s="2"/>
      <c r="G39" s="2"/>
      <c r="H39" s="2"/>
      <c r="I39" s="2"/>
      <c r="J39" s="2"/>
      <c r="K39" s="10"/>
    </row>
    <row r="40" spans="1:11" ht="18" x14ac:dyDescent="0.35">
      <c r="A40" s="12"/>
      <c r="E40" s="2"/>
      <c r="F40" s="23"/>
      <c r="K40" s="10"/>
    </row>
    <row r="41" spans="1:11" s="35" customFormat="1" ht="43.2" x14ac:dyDescent="0.3">
      <c r="A41" s="24" t="s">
        <v>3</v>
      </c>
      <c r="B41" s="291" t="s">
        <v>7</v>
      </c>
      <c r="C41" s="292"/>
      <c r="D41" s="293"/>
      <c r="E41" s="26" t="s">
        <v>19</v>
      </c>
      <c r="F41" s="44" t="s">
        <v>18</v>
      </c>
      <c r="G41" s="2"/>
      <c r="H41" s="2"/>
      <c r="I41" s="2"/>
      <c r="J41" s="2"/>
      <c r="K41" s="59"/>
    </row>
    <row r="42" spans="1:11" x14ac:dyDescent="0.3">
      <c r="A42" s="11">
        <v>1</v>
      </c>
      <c r="B42" s="294" t="s">
        <v>8</v>
      </c>
      <c r="C42" s="295"/>
      <c r="D42" s="295"/>
      <c r="E42" s="40">
        <v>65.22</v>
      </c>
      <c r="F42" s="69">
        <f>E42*1.15</f>
        <v>75.002999999999986</v>
      </c>
      <c r="K42" s="10"/>
    </row>
    <row r="43" spans="1:11" x14ac:dyDescent="0.3">
      <c r="A43" s="12"/>
      <c r="E43" s="2"/>
      <c r="K43" s="10"/>
    </row>
    <row r="44" spans="1:11" x14ac:dyDescent="0.3">
      <c r="A44" s="8"/>
      <c r="E44" s="9"/>
      <c r="K44" s="10"/>
    </row>
    <row r="45" spans="1:11" x14ac:dyDescent="0.3">
      <c r="A45" s="8"/>
      <c r="E45" s="9"/>
      <c r="K45" s="10"/>
    </row>
    <row r="46" spans="1:11" ht="15" thickBot="1" x14ac:dyDescent="0.35">
      <c r="A46" s="8"/>
      <c r="B46" s="1"/>
      <c r="C46"/>
      <c r="D46" s="1"/>
      <c r="E46" s="1"/>
      <c r="K46" s="10"/>
    </row>
    <row r="47" spans="1:11" x14ac:dyDescent="0.3">
      <c r="A47" s="8"/>
      <c r="B47" s="71" t="s">
        <v>24</v>
      </c>
      <c r="C47"/>
      <c r="D47" s="296" t="s">
        <v>21</v>
      </c>
      <c r="E47" s="296"/>
      <c r="K47" s="10"/>
    </row>
    <row r="48" spans="1:11" x14ac:dyDescent="0.3">
      <c r="A48" s="8"/>
      <c r="B48"/>
      <c r="C48"/>
      <c r="D48"/>
      <c r="E48" s="9"/>
      <c r="K48" s="10"/>
    </row>
    <row r="49" spans="1:11" x14ac:dyDescent="0.3">
      <c r="A49" s="8"/>
      <c r="B49"/>
      <c r="C49"/>
      <c r="D49"/>
      <c r="E49" s="9"/>
      <c r="K49" s="10"/>
    </row>
    <row r="50" spans="1:11" ht="15" thickBot="1" x14ac:dyDescent="0.35">
      <c r="A50" s="8"/>
      <c r="B50" s="1"/>
      <c r="C50"/>
      <c r="D50" s="1"/>
      <c r="E50" s="9"/>
      <c r="K50" s="10"/>
    </row>
    <row r="51" spans="1:11" x14ac:dyDescent="0.3">
      <c r="A51" s="8"/>
      <c r="B51" s="71" t="s">
        <v>22</v>
      </c>
      <c r="C51"/>
      <c r="D51" s="71" t="s">
        <v>23</v>
      </c>
      <c r="E51" s="9"/>
      <c r="K51" s="10"/>
    </row>
    <row r="52" spans="1:11" ht="15" thickBot="1" x14ac:dyDescent="0.35">
      <c r="A52" s="13"/>
      <c r="B52" s="14"/>
      <c r="C52" s="14"/>
      <c r="D52" s="14"/>
      <c r="E52" s="15"/>
      <c r="F52" s="14"/>
      <c r="G52" s="14"/>
      <c r="H52" s="14"/>
      <c r="I52" s="14"/>
      <c r="J52" s="14"/>
      <c r="K52" s="16"/>
    </row>
  </sheetData>
  <mergeCells count="27">
    <mergeCell ref="B41:D41"/>
    <mergeCell ref="B42:D42"/>
    <mergeCell ref="D47:E47"/>
    <mergeCell ref="B20:J20"/>
    <mergeCell ref="B21:J21"/>
    <mergeCell ref="B24:D24"/>
    <mergeCell ref="B25:D25"/>
    <mergeCell ref="A31:A34"/>
    <mergeCell ref="B37:I37"/>
    <mergeCell ref="B14:J14"/>
    <mergeCell ref="B15:J15"/>
    <mergeCell ref="B16:J16"/>
    <mergeCell ref="B17:J17"/>
    <mergeCell ref="B18:J18"/>
    <mergeCell ref="B19:J19"/>
    <mergeCell ref="B13:J13"/>
    <mergeCell ref="B4:C4"/>
    <mergeCell ref="D4:I4"/>
    <mergeCell ref="B5:C5"/>
    <mergeCell ref="D5:I5"/>
    <mergeCell ref="B6:C6"/>
    <mergeCell ref="D6:I6"/>
    <mergeCell ref="B8:J8"/>
    <mergeCell ref="B9:J9"/>
    <mergeCell ref="B10:J10"/>
    <mergeCell ref="B11:J11"/>
    <mergeCell ref="B12:J12"/>
  </mergeCells>
  <pageMargins left="0.70866141732283472" right="0.70866141732283472" top="0.74803149606299213" bottom="0.74803149606299213" header="0.31496062992125984" footer="0.31496062992125984"/>
  <pageSetup paperSize="9" scale="58"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Pricing Template</vt:lpstr>
      <vt:lpstr>Comparison Evaluation</vt:lpstr>
      <vt:lpstr>Atlantis Corporate Travel</vt:lpstr>
      <vt:lpstr>Club Corporate</vt:lpstr>
      <vt:lpstr>FCM</vt:lpstr>
      <vt:lpstr>Rennies</vt:lpstr>
      <vt:lpstr>TAG</vt:lpstr>
      <vt:lpstr>Tourvest Travel </vt:lpstr>
      <vt:lpstr>TWF</vt:lpstr>
      <vt:lpstr>WingsNaledi Travel</vt:lpstr>
      <vt:lpstr>Sheet9</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Mechel Mokgehle</cp:lastModifiedBy>
  <cp:lastPrinted>2024-04-19T10:22:29Z</cp:lastPrinted>
  <dcterms:created xsi:type="dcterms:W3CDTF">2018-03-02T07:53:07Z</dcterms:created>
  <dcterms:modified xsi:type="dcterms:W3CDTF">2024-05-23T10:13:23Z</dcterms:modified>
</cp:coreProperties>
</file>