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W:\Contract Management\TENDERS\RFP 08-2022 - TECHNICAL SECURITY MODERNISATION TENDER\Evaluation\Q and A process\"/>
    </mc:Choice>
  </mc:AlternateContent>
  <xr:revisionPtr revIDLastSave="0" documentId="8_{47FD3985-6113-4FA9-9B0B-59623797F68D}" xr6:coauthVersionLast="47" xr6:coauthVersionMax="47" xr10:uidLastSave="{00000000-0000-0000-0000-000000000000}"/>
  <bookViews>
    <workbookView xWindow="-103" yWindow="-103" windowWidth="16663" windowHeight="8863" firstSheet="1" activeTab="1" xr2:uid="{00000000-000D-0000-FFFF-FFFF00000000}"/>
  </bookViews>
  <sheets>
    <sheet name="SARS (2)" sheetId="4" state="hidden" r:id="rId1"/>
    <sheet name="Pricing - Stream 1 CCTV" sheetId="6" r:id="rId2"/>
    <sheet name="Pricing - Stream 2 Access Contr" sheetId="8" r:id="rId3"/>
    <sheet name="Pricing - Stream 3 Alarm System" sheetId="7" r:id="rId4"/>
    <sheet name="Rate All_" sheetId="1" state="hidden" r:id="rId5"/>
    <sheet name="Sheet3" sheetId="3" state="hidden" r:id="rId6"/>
    <sheet name="Sheet1" sheetId="5" state="hidden" r:id="rId7"/>
  </sheets>
  <definedNames>
    <definedName name="_xlnm.Print_Area" localSheetId="1">'Pricing - Stream 1 CCTV'!$A$1:$L$71</definedName>
    <definedName name="_xlnm.Print_Area" localSheetId="2">'Pricing - Stream 2 Access Contr'!$B$1:$L$83</definedName>
    <definedName name="_xlnm.Print_Area" localSheetId="3">'Pricing - Stream 3 Alarm System'!$B$1:$L$82</definedName>
    <definedName name="_xlnm.Print_Area" localSheetId="4">'Rate All_'!$A$1:$H$57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6" l="1"/>
  <c r="G76" i="7"/>
  <c r="D74" i="7" l="1"/>
  <c r="E74" i="7"/>
  <c r="F74" i="7"/>
  <c r="H74" i="7"/>
  <c r="I74" i="7"/>
  <c r="J74" i="7"/>
  <c r="K74" i="7"/>
  <c r="C74" i="7"/>
  <c r="D73" i="7"/>
  <c r="E73" i="7"/>
  <c r="E76" i="7" s="1"/>
  <c r="F73" i="7"/>
  <c r="F76" i="7" s="1"/>
  <c r="H73" i="7"/>
  <c r="H76" i="7" s="1"/>
  <c r="I73" i="7"/>
  <c r="J73" i="7"/>
  <c r="J76" i="7" s="1"/>
  <c r="K73" i="7"/>
  <c r="K76" i="7" s="1"/>
  <c r="C73" i="7"/>
  <c r="C76" i="7" s="1"/>
  <c r="D76" i="7" l="1"/>
  <c r="C63" i="6"/>
  <c r="I78" i="8" l="1"/>
  <c r="H71" i="8"/>
  <c r="E71" i="8"/>
  <c r="D71" i="8"/>
  <c r="C71" i="8"/>
  <c r="H70" i="8"/>
  <c r="F70" i="8"/>
  <c r="F78" i="8" s="1"/>
  <c r="E70" i="8"/>
  <c r="D70" i="8"/>
  <c r="C70" i="8"/>
  <c r="J78" i="8"/>
  <c r="K78" i="8"/>
  <c r="I68" i="7"/>
  <c r="I76" i="7" s="1"/>
  <c r="C78" i="8" l="1"/>
  <c r="H78" i="8"/>
  <c r="D78" i="8"/>
  <c r="E78" i="8"/>
  <c r="D63" i="6"/>
  <c r="E63" i="6"/>
  <c r="F63" i="6"/>
  <c r="H63" i="6"/>
  <c r="I63" i="6"/>
  <c r="J63" i="6"/>
  <c r="K63" i="6"/>
  <c r="L15" i="1" l="1"/>
  <c r="L13" i="1"/>
  <c r="H63" i="1"/>
  <c r="H68" i="1" s="1"/>
  <c r="D23" i="1"/>
  <c r="H23" i="1" s="1"/>
  <c r="D12" i="1"/>
  <c r="F12" i="1"/>
  <c r="L12" i="1" s="1"/>
  <c r="D68" i="1"/>
  <c r="D69" i="1" s="1"/>
  <c r="D70" i="1" s="1"/>
  <c r="D72" i="1" s="1"/>
  <c r="D43" i="1"/>
  <c r="D42" i="1"/>
  <c r="D39" i="1"/>
  <c r="D38" i="1"/>
  <c r="D37" i="1"/>
  <c r="D36" i="1"/>
  <c r="D35" i="1"/>
  <c r="D32" i="1"/>
  <c r="H32" i="1" s="1"/>
  <c r="D31" i="1"/>
  <c r="H31" i="1" s="1"/>
  <c r="D30" i="1"/>
  <c r="H30" i="1" s="1"/>
  <c r="D29" i="1"/>
  <c r="H29" i="1" s="1"/>
  <c r="D28" i="1"/>
  <c r="D25" i="1"/>
  <c r="D24" i="1"/>
  <c r="D22" i="1"/>
  <c r="D21" i="1"/>
  <c r="D20" i="1"/>
  <c r="D19" i="1"/>
  <c r="D18" i="1"/>
  <c r="D15" i="1"/>
  <c r="D14" i="1"/>
  <c r="D13" i="1"/>
  <c r="D11" i="1"/>
  <c r="H11" i="1" s="1"/>
  <c r="D10" i="1"/>
  <c r="H10" i="1" s="1"/>
  <c r="D9" i="1"/>
  <c r="H9" i="1" s="1"/>
  <c r="H12" i="1" l="1"/>
  <c r="D33" i="1"/>
  <c r="H28" i="1"/>
  <c r="H33" i="1" s="1"/>
  <c r="D40" i="1"/>
  <c r="H13" i="1"/>
  <c r="H14" i="1"/>
  <c r="H15" i="1"/>
  <c r="H18" i="1"/>
  <c r="H20" i="1"/>
  <c r="H21" i="1"/>
  <c r="H22" i="1"/>
  <c r="H24" i="1"/>
  <c r="H25" i="1"/>
  <c r="H36" i="1"/>
  <c r="H37" i="1"/>
  <c r="H38" i="1"/>
  <c r="H39" i="1"/>
  <c r="H42" i="1"/>
  <c r="H43" i="1"/>
  <c r="D26" i="1"/>
  <c r="D16" i="1"/>
  <c r="D44" i="1"/>
  <c r="H19" i="1"/>
  <c r="H35" i="1"/>
  <c r="H44" i="1" l="1"/>
  <c r="H26" i="1"/>
  <c r="H40" i="1"/>
  <c r="H16" i="1"/>
  <c r="D47" i="1"/>
  <c r="H47" i="1" l="1"/>
  <c r="H49" i="1" l="1"/>
  <c r="H50" i="1" s="1"/>
  <c r="J16" i="1"/>
  <c r="J26" i="1"/>
  <c r="J33" i="1"/>
  <c r="J40" i="1"/>
  <c r="J44" i="1"/>
  <c r="H52" i="1" l="1"/>
  <c r="H53" i="1" s="1"/>
  <c r="H56" i="1" l="1"/>
  <c r="H54" i="1"/>
  <c r="H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S2015751</author>
  </authors>
  <commentList>
    <comment ref="F13" authorId="0" shapeId="0" xr:uid="{00000000-0006-0000-0000-000001000000}">
      <text>
        <r>
          <rPr>
            <b/>
            <sz val="8"/>
            <color indexed="81"/>
            <rFont val="Tahoma"/>
            <family val="2"/>
          </rPr>
          <t>Assistant Art director</t>
        </r>
      </text>
    </comment>
    <comment ref="F16" authorId="0" shapeId="0" xr:uid="{00000000-0006-0000-0000-000002000000}">
      <text>
        <r>
          <rPr>
            <b/>
            <sz val="8"/>
            <color indexed="81"/>
            <rFont val="Tahoma"/>
            <family val="2"/>
          </rPr>
          <t>Print production Assistance</t>
        </r>
        <r>
          <rPr>
            <sz val="8"/>
            <color indexed="81"/>
            <rFont val="Tahoma"/>
            <family val="2"/>
          </rPr>
          <t xml:space="preserve">
</t>
        </r>
      </text>
    </comment>
    <comment ref="F18" authorId="0" shapeId="0" xr:uid="{00000000-0006-0000-0000-000003000000}">
      <text>
        <r>
          <rPr>
            <b/>
            <sz val="8"/>
            <color indexed="81"/>
            <rFont val="Tahoma"/>
            <family val="2"/>
          </rPr>
          <t>Radio Producer</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tc={1FF61B26-1D6C-4315-A4AB-37938E2A0065}</author>
  </authors>
  <commentList>
    <comment ref="B73"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We can remove this as it forms part of Security barriers stream</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S2015751</author>
  </authors>
  <commentList>
    <comment ref="G14" authorId="0" shapeId="0" xr:uid="{00000000-0006-0000-0400-000001000000}">
      <text>
        <r>
          <rPr>
            <b/>
            <sz val="8"/>
            <color indexed="81"/>
            <rFont val="Tahoma"/>
            <family val="2"/>
          </rPr>
          <t>Accountant</t>
        </r>
        <r>
          <rPr>
            <sz val="8"/>
            <color indexed="81"/>
            <rFont val="Tahoma"/>
            <family val="2"/>
          </rPr>
          <t xml:space="preserve">
</t>
        </r>
      </text>
    </comment>
    <comment ref="G23" authorId="0" shapeId="0" xr:uid="{00000000-0006-0000-0400-000002000000}">
      <text>
        <r>
          <rPr>
            <b/>
            <sz val="8"/>
            <color indexed="81"/>
            <rFont val="Tahoma"/>
            <family val="2"/>
          </rPr>
          <t>Senior Art Director</t>
        </r>
      </text>
    </comment>
    <comment ref="G25" authorId="0" shapeId="0" xr:uid="{00000000-0006-0000-0400-000003000000}">
      <text>
        <r>
          <rPr>
            <b/>
            <sz val="8"/>
            <color indexed="81"/>
            <rFont val="Tahoma"/>
            <family val="2"/>
          </rPr>
          <t>Assistant Art director</t>
        </r>
      </text>
    </comment>
    <comment ref="G35" authorId="0" shapeId="0" xr:uid="{00000000-0006-0000-0400-000004000000}">
      <text>
        <r>
          <rPr>
            <b/>
            <sz val="8"/>
            <color indexed="81"/>
            <rFont val="Tahoma"/>
            <family val="2"/>
          </rPr>
          <t>Print production Assistance</t>
        </r>
        <r>
          <rPr>
            <sz val="8"/>
            <color indexed="81"/>
            <rFont val="Tahoma"/>
            <family val="2"/>
          </rPr>
          <t xml:space="preserve">
</t>
        </r>
      </text>
    </comment>
    <comment ref="G37" authorId="0" shapeId="0" xr:uid="{00000000-0006-0000-0400-000005000000}">
      <text>
        <r>
          <rPr>
            <b/>
            <sz val="8"/>
            <color indexed="81"/>
            <rFont val="Tahoma"/>
            <family val="2"/>
          </rPr>
          <t>Radio Producer</t>
        </r>
        <r>
          <rPr>
            <sz val="8"/>
            <color indexed="81"/>
            <rFont val="Tahoma"/>
            <family val="2"/>
          </rPr>
          <t xml:space="preserve">
</t>
        </r>
      </text>
    </comment>
  </commentList>
</comments>
</file>

<file path=xl/sharedStrings.xml><?xml version="1.0" encoding="utf-8"?>
<sst xmlns="http://schemas.openxmlformats.org/spreadsheetml/2006/main" count="513" uniqueCount="201">
  <si>
    <t xml:space="preserve">        Y&amp;R Office: South Africa</t>
  </si>
  <si>
    <t xml:space="preserve">                           BASIC SERVICES COST FOR 2009</t>
  </si>
  <si>
    <t>Comp Rate</t>
  </si>
  <si>
    <t>Total</t>
  </si>
  <si>
    <t xml:space="preserve">Department/ </t>
  </si>
  <si>
    <t>In local</t>
  </si>
  <si>
    <t>Compensation</t>
  </si>
  <si>
    <t>Employee Position</t>
  </si>
  <si>
    <t>Hours</t>
  </si>
  <si>
    <t>Currency</t>
  </si>
  <si>
    <t>Cost</t>
  </si>
  <si>
    <t>Account Management</t>
  </si>
  <si>
    <t>Management Rep.</t>
  </si>
  <si>
    <t>Client Service Director</t>
  </si>
  <si>
    <t>Management Rep PA</t>
  </si>
  <si>
    <t>Account Manager</t>
  </si>
  <si>
    <t>Account executive</t>
  </si>
  <si>
    <t xml:space="preserve">     Total Acct. Mgmt</t>
  </si>
  <si>
    <t>Creative</t>
  </si>
  <si>
    <t>Group Head Copywriter</t>
  </si>
  <si>
    <t>Copywriter</t>
  </si>
  <si>
    <t>Art Director</t>
  </si>
  <si>
    <t>Secretary/Art buyer</t>
  </si>
  <si>
    <t xml:space="preserve">    Total Creative</t>
  </si>
  <si>
    <t>Media</t>
  </si>
  <si>
    <t>Media Director</t>
  </si>
  <si>
    <t>Senior Media Planner</t>
  </si>
  <si>
    <t>Media Buyer</t>
  </si>
  <si>
    <t>Media Assistant</t>
  </si>
  <si>
    <t>Media Planner</t>
  </si>
  <si>
    <t xml:space="preserve">    Total Media</t>
  </si>
  <si>
    <t>Production</t>
  </si>
  <si>
    <t>Traffic</t>
  </si>
  <si>
    <t>Production Manager</t>
  </si>
  <si>
    <t>Manager TV Services</t>
  </si>
  <si>
    <t>TV/Radio Producer</t>
  </si>
  <si>
    <t>Secretary</t>
  </si>
  <si>
    <t xml:space="preserve">    Total Production</t>
  </si>
  <si>
    <t>Research</t>
  </si>
  <si>
    <t>Strategy Planning Director</t>
  </si>
  <si>
    <t>Strategy Planner</t>
  </si>
  <si>
    <t xml:space="preserve">    Total Research</t>
  </si>
  <si>
    <t>Other Departments</t>
  </si>
  <si>
    <t xml:space="preserve">  </t>
  </si>
  <si>
    <t>Total Compensation</t>
  </si>
  <si>
    <t>Overhead rate</t>
  </si>
  <si>
    <t>Overhead Costs</t>
  </si>
  <si>
    <t xml:space="preserve">    Total Costs</t>
  </si>
  <si>
    <t>Base Annual Fee</t>
  </si>
  <si>
    <t>US $ Rate</t>
  </si>
  <si>
    <t>MONTHLY FEE SAR</t>
  </si>
  <si>
    <t>MONTHLY FEE US$</t>
  </si>
  <si>
    <t>* Please do not include cost of any Special Services.</t>
  </si>
  <si>
    <t>Account Director</t>
  </si>
  <si>
    <t>Design</t>
  </si>
  <si>
    <t>Base Profit at 15%</t>
  </si>
  <si>
    <t>Executive Creative Director</t>
  </si>
  <si>
    <t>Group head Art Director</t>
  </si>
  <si>
    <t>Head of design</t>
  </si>
  <si>
    <t>Designer</t>
  </si>
  <si>
    <t>CS</t>
  </si>
  <si>
    <t>SARS PR</t>
  </si>
  <si>
    <t>SARS Resources</t>
  </si>
  <si>
    <t xml:space="preserve">Department/Resources Required </t>
  </si>
  <si>
    <t>Total No-Hours</t>
  </si>
  <si>
    <t>% Time Required</t>
  </si>
  <si>
    <t>Rate per Hour</t>
  </si>
  <si>
    <t>Total Cost per Month</t>
  </si>
  <si>
    <t>ANNEXURE B -PRICING SCHEDULE</t>
  </si>
  <si>
    <t xml:space="preserve">TOTAL COST TO SARS </t>
  </si>
  <si>
    <t>Total Research</t>
  </si>
  <si>
    <t>Total Production</t>
  </si>
  <si>
    <t>Total Creative</t>
  </si>
  <si>
    <t>Total Acct. Mgmt</t>
  </si>
  <si>
    <t>Art Buying</t>
  </si>
  <si>
    <t>TV/Radio Production</t>
  </si>
  <si>
    <t>DTP</t>
  </si>
  <si>
    <t>Print Production</t>
  </si>
  <si>
    <t>xx</t>
  </si>
  <si>
    <t>Out of Pocket Expenses</t>
  </si>
  <si>
    <t>Client Competitive show reels</t>
  </si>
  <si>
    <t>Travel (outside local travel)</t>
  </si>
  <si>
    <t>Research of concept testing</t>
  </si>
  <si>
    <t>Adcheck</t>
  </si>
  <si>
    <t>Freight,delivery and courier charges</t>
  </si>
  <si>
    <t>Legal costs</t>
  </si>
  <si>
    <t>Lasers</t>
  </si>
  <si>
    <t>Digital Work</t>
  </si>
  <si>
    <t>Total Out of Pocket Expenses</t>
  </si>
  <si>
    <t>MONTHLY RETAINER FEE TO SARS (INCLUDING VAT)</t>
  </si>
  <si>
    <t>PRICING SCHEDULE</t>
  </si>
  <si>
    <t>TENDER NAME</t>
  </si>
  <si>
    <t>TENDER NUMBER</t>
  </si>
  <si>
    <t>BIDDER'S NAME</t>
  </si>
  <si>
    <t>Signature:</t>
  </si>
  <si>
    <t>Position:</t>
  </si>
  <si>
    <t>Date:</t>
  </si>
  <si>
    <t>2. All rates must be Inclusive VAT where applicable.</t>
  </si>
  <si>
    <t>Year 2</t>
  </si>
  <si>
    <t>Year 3</t>
  </si>
  <si>
    <t xml:space="preserve">Notes: </t>
  </si>
  <si>
    <t>1. Bidders are required to complete "Green" columns only.</t>
  </si>
  <si>
    <t>Escalation</t>
  </si>
  <si>
    <t>Proposed Annual Escalation</t>
  </si>
  <si>
    <t>Installation Cost per Region</t>
  </si>
  <si>
    <t>Delivery Cost</t>
  </si>
  <si>
    <t>Limpopo</t>
  </si>
  <si>
    <t>Mpumalanga</t>
  </si>
  <si>
    <t>Eastern Cape</t>
  </si>
  <si>
    <t>Western Cape</t>
  </si>
  <si>
    <t>North West</t>
  </si>
  <si>
    <t>Gauteng South</t>
  </si>
  <si>
    <t>KZN</t>
  </si>
  <si>
    <t>Free State</t>
  </si>
  <si>
    <t>Table 1: Installation and Delivery Cost</t>
  </si>
  <si>
    <t>Table 2: Equipment Cost</t>
  </si>
  <si>
    <t>Item Description</t>
  </si>
  <si>
    <t>Totals</t>
  </si>
  <si>
    <t>Bidder  Representative Name</t>
  </si>
  <si>
    <t xml:space="preserve">5. The appointed service provider will be issued with a service request per SARS site in order to provide a quotation inline with the quoted rates below. </t>
  </si>
  <si>
    <t>Unit Cost
Incl. Vat</t>
  </si>
  <si>
    <t>Cost per Site
Incl. Vat</t>
  </si>
  <si>
    <t>6. Bidders are not allowed to change the format of this template; any changes to the template may render the bidder's pricing proposal as non-responsive and will not be evaluated further.</t>
  </si>
  <si>
    <t>Gauteng South &amp; North</t>
  </si>
  <si>
    <t>PROVISION OF SERVICE PROVIDER FOR PROCUREMENT AND INSTALATION OF TECHNICAL SECURITY FOR SARS</t>
  </si>
  <si>
    <t>RFP 08/2022</t>
  </si>
  <si>
    <t>Alarm Model</t>
  </si>
  <si>
    <t>Remote Control</t>
  </si>
  <si>
    <t>Key Pad</t>
  </si>
  <si>
    <t>-</t>
  </si>
  <si>
    <t>Category</t>
  </si>
  <si>
    <t>Access Control PC</t>
  </si>
  <si>
    <t>Controllers</t>
  </si>
  <si>
    <t>Facial Recognition + Temperature  Readers</t>
  </si>
  <si>
    <t>Biometric Readers</t>
  </si>
  <si>
    <t>Card Readers</t>
  </si>
  <si>
    <t>Drop Arm</t>
  </si>
  <si>
    <t>Boom Gate</t>
  </si>
  <si>
    <t>Access Control Barriers</t>
  </si>
  <si>
    <t>Intrusions Device</t>
  </si>
  <si>
    <t>Bullet Camera</t>
  </si>
  <si>
    <t>Pan Tilt Zoom</t>
  </si>
  <si>
    <t>Dome Camera</t>
  </si>
  <si>
    <t>Network Video Recorder</t>
  </si>
  <si>
    <t>Alarm Panel</t>
  </si>
  <si>
    <t>Wired Passive Infrared Sensor</t>
  </si>
  <si>
    <t>Normal Remote Control</t>
  </si>
  <si>
    <t>Panic Remote Control</t>
  </si>
  <si>
    <t>Local Access Control Client PC one per site.</t>
  </si>
  <si>
    <t>Door Controller that controls one door (Only 2 Readers capability)</t>
  </si>
  <si>
    <t xml:space="preserve">Laminated Card Printers </t>
  </si>
  <si>
    <t>Access Control Readers</t>
  </si>
  <si>
    <t>Double Waist Height Turn Style</t>
  </si>
  <si>
    <t>Wireless Indoor Passive Infrared Sensor</t>
  </si>
  <si>
    <t>Wireless Indoor Door Guard</t>
  </si>
  <si>
    <t>Consumables</t>
  </si>
  <si>
    <t>13. Bidders must note and align their pricing proposal with the requirements of the Main RFP document.</t>
  </si>
  <si>
    <t xml:space="preserve">10. Bidder may submit any price assumptions or comments on a separate letter; this letter needs to be in company letterhead and must be signed by the authorised person. </t>
  </si>
  <si>
    <t>11. Bidders must propose the rates that are inclusive of all direct and indirect costs as no additional costs will be allowed.</t>
  </si>
  <si>
    <t>12. Bidders must note that SARS reserve's the right to negotiate all proposed costs with the recommended Bidder prior to award of the Contract and on an annual basis.</t>
  </si>
  <si>
    <t>Northern Cape</t>
  </si>
  <si>
    <t xml:space="preserve">System Enterprise Licencing </t>
  </si>
  <si>
    <t>Industrial Gate Motors</t>
  </si>
  <si>
    <t>System Enterprise Licencing</t>
  </si>
  <si>
    <t xml:space="preserve">4. Bidders must note that the quantities listed in Table 4 below are estimates and SARS cannot guarantee procurement of these items as this contract will be on an as an when required basis (Project based approach) and will depend on availability of funds. </t>
  </si>
  <si>
    <r>
      <t xml:space="preserve">7. </t>
    </r>
    <r>
      <rPr>
        <b/>
        <u/>
        <sz val="11"/>
        <rFont val="Calibri"/>
        <family val="2"/>
        <scheme val="minor"/>
      </rPr>
      <t>Table 1</t>
    </r>
    <r>
      <rPr>
        <sz val="11"/>
        <rFont val="Calibri"/>
        <family val="2"/>
        <scheme val="minor"/>
      </rPr>
      <t>: Bidders must quote for unit cost per Site, per province for all listed items</t>
    </r>
  </si>
  <si>
    <r>
      <t xml:space="preserve">8. </t>
    </r>
    <r>
      <rPr>
        <b/>
        <u/>
        <sz val="11"/>
        <rFont val="Calibri"/>
        <family val="2"/>
        <scheme val="minor"/>
      </rPr>
      <t>Table 2</t>
    </r>
    <r>
      <rPr>
        <sz val="11"/>
        <rFont val="Calibri"/>
        <family val="2"/>
        <scheme val="minor"/>
      </rPr>
      <t>: Bidders must quote for unit cost per listed item, per province for all listed items</t>
    </r>
  </si>
  <si>
    <r>
      <t xml:space="preserve">7. </t>
    </r>
    <r>
      <rPr>
        <b/>
        <u/>
        <sz val="11"/>
        <rFont val="Calibri"/>
        <family val="2"/>
        <scheme val="minor"/>
      </rPr>
      <t>Table 1</t>
    </r>
    <r>
      <rPr>
        <sz val="11"/>
        <rFont val="Calibri"/>
        <family val="2"/>
        <scheme val="minor"/>
      </rPr>
      <t xml:space="preserve">: Bidders must quote for unit cost per Site for all listed items per province </t>
    </r>
  </si>
  <si>
    <r>
      <t xml:space="preserve">8. </t>
    </r>
    <r>
      <rPr>
        <b/>
        <u/>
        <sz val="11"/>
        <rFont val="Calibri"/>
        <family val="2"/>
        <scheme val="minor"/>
      </rPr>
      <t>Table 2</t>
    </r>
    <r>
      <rPr>
        <sz val="11"/>
        <rFont val="Calibri"/>
        <family val="2"/>
        <scheme val="minor"/>
      </rPr>
      <t xml:space="preserve">: Bidders must quote for unit cost per listed item per province </t>
    </r>
  </si>
  <si>
    <r>
      <t xml:space="preserve">7. </t>
    </r>
    <r>
      <rPr>
        <b/>
        <u/>
        <sz val="11"/>
        <rFont val="Calibri"/>
        <family val="2"/>
        <scheme val="minor"/>
      </rPr>
      <t>Table 1</t>
    </r>
    <r>
      <rPr>
        <sz val="11"/>
        <rFont val="Calibri"/>
        <family val="2"/>
        <scheme val="minor"/>
      </rPr>
      <t>: Bidders must quote for unit cost per Site per province for all listed items</t>
    </r>
  </si>
  <si>
    <r>
      <t xml:space="preserve">8. </t>
    </r>
    <r>
      <rPr>
        <b/>
        <u/>
        <sz val="11"/>
        <rFont val="Calibri"/>
        <family val="2"/>
        <scheme val="minor"/>
      </rPr>
      <t>Table 2</t>
    </r>
    <r>
      <rPr>
        <sz val="11"/>
        <rFont val="Calibri"/>
        <family val="2"/>
        <scheme val="minor"/>
      </rPr>
      <t>: Bidders must quote for unit cost per province for all listed items</t>
    </r>
  </si>
  <si>
    <t xml:space="preserve">4. Bidders must note that the quantities listed in Table 4 below are estimates and SARS cannot guarantee procurement of these items as this contract will be on an as an when required basis (Project Based Approach) and will depend on availability of funds. </t>
  </si>
  <si>
    <t>Wireless 45 Outdoor Sensor</t>
  </si>
  <si>
    <t>Wireless Bidirectional Outdoor Sensor</t>
  </si>
  <si>
    <t>LPR Bullet Camera (License Plate Recognition camera full HD wide)</t>
  </si>
  <si>
    <t>Dome Camera (4mp wide dynamic camera Full HD)</t>
  </si>
  <si>
    <t>Dome Camera (2mp wide dynamic camera Full HD)</t>
  </si>
  <si>
    <t>Bullet Camera (4mp wide camera with 4mm lens full HD )</t>
  </si>
  <si>
    <t xml:space="preserve">6 mp PTZ (Pan Tilt Zoom) camera </t>
  </si>
  <si>
    <t>2. All rates must be Inclusive "VAT" where applicable.</t>
  </si>
  <si>
    <t>Camera Poles (50micron thick Galvanized pole of 5 meters)</t>
  </si>
  <si>
    <t xml:space="preserve"> CCTV SYSTEM - STREAM 1</t>
  </si>
  <si>
    <t>ALARM SYSTEM - STREAM 2</t>
  </si>
  <si>
    <t>ACCESS CONTROL SYSTEM STREAM 3</t>
  </si>
  <si>
    <t>Support and Maintenance costs (quarterly Preventative Maintenance)</t>
  </si>
  <si>
    <r>
      <t>Network Video Recorder (</t>
    </r>
    <r>
      <rPr>
        <b/>
        <sz val="11"/>
        <color rgb="FFFF0000"/>
        <rFont val="Calibri"/>
        <family val="2"/>
        <scheme val="minor"/>
      </rPr>
      <t>32 Channel</t>
    </r>
    <r>
      <rPr>
        <sz val="11"/>
        <color theme="1"/>
        <rFont val="Calibri"/>
        <family val="2"/>
        <scheme val="minor"/>
      </rPr>
      <t>)</t>
    </r>
  </si>
  <si>
    <t>Table 3: Rate Card - Reactive Maintenance</t>
  </si>
  <si>
    <t>Call out Fee</t>
  </si>
  <si>
    <t>Table 4: Annual Escalation</t>
  </si>
  <si>
    <t>Table 5: Estimated Equipment Quantities</t>
  </si>
  <si>
    <t>Rate per Resource/Technician</t>
  </si>
  <si>
    <t>Rate per km Travel</t>
  </si>
  <si>
    <r>
      <t xml:space="preserve">9. </t>
    </r>
    <r>
      <rPr>
        <b/>
        <u/>
        <sz val="11"/>
        <rFont val="Calibri"/>
        <family val="2"/>
        <scheme val="minor"/>
      </rPr>
      <t>Table 3</t>
    </r>
    <r>
      <rPr>
        <sz val="11"/>
        <rFont val="Calibri"/>
        <family val="2"/>
        <scheme val="minor"/>
      </rPr>
      <t>: Bidders must note that this is a rate card to be use for reactive maintenance and the bidders are required to quote unit cost for all items listed under this table.</t>
    </r>
  </si>
  <si>
    <t xml:space="preserve">3. Bidders are required to quote for all inclusive costs for all items in Table 1, 2 &amp; 3 below. </t>
  </si>
  <si>
    <r>
      <t xml:space="preserve">10. </t>
    </r>
    <r>
      <rPr>
        <b/>
        <i/>
        <sz val="11"/>
        <rFont val="Calibri"/>
        <family val="2"/>
        <scheme val="minor"/>
      </rPr>
      <t>Bidders must note that SARS will provide the Computer for Base Station and the Bidders must only quote for licence fee under Table 1</t>
    </r>
  </si>
  <si>
    <t xml:space="preserve">11. Bidder may submit any price assumptions or comments on a separate letter; this letter needs to be in company letterhead and must be signed by the authorised person. </t>
  </si>
  <si>
    <t>12. Bidders must propose the rates that are inclusive of all direct and indirect costs as no additional costs will be allowed.</t>
  </si>
  <si>
    <t>13. Bidders must note that SARS reserve's the right to negotiate all proposed costs with the recommended Bidder prior to award of the Contract and on an annual basis.</t>
  </si>
  <si>
    <t>14. Bidders must note and align their pricing proposal with the requirements of the Main RFP document.</t>
  </si>
  <si>
    <r>
      <t xml:space="preserve">10. </t>
    </r>
    <r>
      <rPr>
        <b/>
        <i/>
        <sz val="11"/>
        <rFont val="Calibri"/>
        <family val="2"/>
        <scheme val="minor"/>
      </rPr>
      <t>Bidders must note that SARS will provide the Computer and the Bidders must only quote for licence fee under Table 1</t>
    </r>
  </si>
  <si>
    <t>Support and Maintenance costs (quarter Preventative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</si>
</sst>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_(* \(#,##0.00\);_(* &quot;-&quot;??_);_(@_)"/>
    <numFmt numFmtId="165" formatCode="_(* #,##0_);_(* \(#,##0\);_(* &quot;-&quot;??_);_(@_)"/>
    <numFmt numFmtId="166" formatCode="0.0%"/>
    <numFmt numFmtId="167" formatCode="_-* #,##0.00_-;\-* #,##0.00_-;_-* &quot;-&quot;??_-;_-@_-"/>
    <numFmt numFmtId="168" formatCode="_ * #,##0_ ;_ * \-#,##0_ ;_ * &quot;-&quot;??_ ;_ @_ "/>
    <numFmt numFmtId="169" formatCode="&quot;R&quot;\ #,##0.00"/>
  </numFmts>
  <fonts count="23" x14ac:knownFonts="1">
    <font>
      <sz val="11"/>
      <color theme="1"/>
      <name val="Calibri"/>
      <family val="2"/>
      <scheme val="minor"/>
    </font>
    <font>
      <sz val="11"/>
      <color theme="1"/>
      <name val="Calibri"/>
      <family val="2"/>
      <scheme val="minor"/>
    </font>
    <font>
      <sz val="10"/>
      <name val="Bookman Old Style"/>
      <family val="1"/>
    </font>
    <font>
      <b/>
      <sz val="14"/>
      <name val="Bookman Old Style"/>
      <family val="1"/>
    </font>
    <font>
      <b/>
      <sz val="12"/>
      <name val="Bookman Old Style"/>
      <family val="1"/>
    </font>
    <font>
      <sz val="12"/>
      <name val="Bookman Old Style"/>
      <family val="1"/>
    </font>
    <font>
      <sz val="8"/>
      <color indexed="81"/>
      <name val="Tahoma"/>
      <family val="2"/>
    </font>
    <font>
      <b/>
      <sz val="8"/>
      <color indexed="81"/>
      <name val="Tahoma"/>
      <family val="2"/>
    </font>
    <font>
      <b/>
      <sz val="10"/>
      <name val="Bookman Old Style"/>
      <family val="1"/>
    </font>
    <font>
      <b/>
      <sz val="16"/>
      <name val="Bookman Old Style"/>
      <family val="1"/>
    </font>
    <font>
      <b/>
      <sz val="11"/>
      <color theme="1"/>
      <name val="Calibri"/>
      <family val="2"/>
      <scheme val="minor"/>
    </font>
    <font>
      <b/>
      <sz val="14"/>
      <color theme="1"/>
      <name val="Calibri"/>
      <family val="2"/>
      <scheme val="minor"/>
    </font>
    <font>
      <b/>
      <u/>
      <sz val="14"/>
      <color theme="1"/>
      <name val="Calibri"/>
      <family val="2"/>
      <scheme val="minor"/>
    </font>
    <font>
      <b/>
      <sz val="12"/>
      <color theme="0"/>
      <name val="Calibri"/>
      <family val="2"/>
      <scheme val="minor"/>
    </font>
    <font>
      <b/>
      <u/>
      <sz val="12"/>
      <color theme="1"/>
      <name val="Arial"/>
      <family val="2"/>
    </font>
    <font>
      <sz val="14"/>
      <color theme="1"/>
      <name val="Calibri"/>
      <family val="2"/>
      <scheme val="minor"/>
    </font>
    <font>
      <sz val="11"/>
      <name val="Calibri"/>
      <family val="2"/>
      <scheme val="minor"/>
    </font>
    <font>
      <b/>
      <sz val="16"/>
      <color theme="1"/>
      <name val="Calibri"/>
      <family val="2"/>
      <scheme val="minor"/>
    </font>
    <font>
      <sz val="11"/>
      <color theme="1"/>
      <name val="Arial"/>
      <family val="2"/>
    </font>
    <font>
      <b/>
      <sz val="12"/>
      <color theme="1"/>
      <name val="Calibri"/>
      <family val="2"/>
      <scheme val="minor"/>
    </font>
    <font>
      <b/>
      <u/>
      <sz val="11"/>
      <name val="Calibri"/>
      <family val="2"/>
      <scheme val="minor"/>
    </font>
    <font>
      <b/>
      <i/>
      <sz val="11"/>
      <name val="Calibri"/>
      <family val="2"/>
      <scheme val="minor"/>
    </font>
    <font>
      <b/>
      <sz val="11"/>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s>
  <borders count="37">
    <border>
      <left/>
      <right/>
      <top/>
      <bottom/>
      <diagonal/>
    </border>
    <border>
      <left/>
      <right/>
      <top/>
      <bottom style="double">
        <color indexed="64"/>
      </bottom>
      <diagonal/>
    </border>
    <border>
      <left/>
      <right/>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2" fillId="0" borderId="0" xfId="0" applyFont="1"/>
    <xf numFmtId="0" fontId="3" fillId="0" borderId="0" xfId="0" quotePrefix="1" applyFont="1" applyFill="1" applyAlignment="1">
      <alignment horizontal="left"/>
    </xf>
    <xf numFmtId="0" fontId="2" fillId="0" borderId="0" xfId="0" applyFont="1" applyFill="1" applyAlignment="1">
      <alignment horizontal="centerContinuous"/>
    </xf>
    <xf numFmtId="0" fontId="2" fillId="0" borderId="0" xfId="0" applyFont="1" applyAlignment="1">
      <alignment horizontal="centerContinuous"/>
    </xf>
    <xf numFmtId="0" fontId="3" fillId="0" borderId="1" xfId="0" quotePrefix="1" applyFont="1" applyBorder="1" applyAlignment="1">
      <alignment horizontal="left"/>
    </xf>
    <xf numFmtId="0" fontId="2" fillId="0" borderId="1" xfId="0" applyFont="1" applyBorder="1" applyAlignment="1">
      <alignment horizontal="centerContinuous"/>
    </xf>
    <xf numFmtId="0" fontId="2" fillId="0" borderId="0" xfId="0" applyFont="1" applyBorder="1" applyAlignment="1">
      <alignment horizontal="centerContinuous"/>
    </xf>
    <xf numFmtId="0" fontId="2" fillId="0" borderId="0" xfId="0" applyFont="1" applyAlignment="1">
      <alignment horizontal="center"/>
    </xf>
    <xf numFmtId="9" fontId="2" fillId="0" borderId="0" xfId="2" applyFont="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Fill="1" applyAlignment="1">
      <alignment horizontal="center"/>
    </xf>
    <xf numFmtId="0" fontId="4" fillId="0" borderId="0" xfId="0" applyFont="1"/>
    <xf numFmtId="165" fontId="2" fillId="0" borderId="0" xfId="1" applyNumberFormat="1" applyFont="1" applyFill="1"/>
    <xf numFmtId="165" fontId="2" fillId="0" borderId="0" xfId="1" applyNumberFormat="1" applyFont="1"/>
    <xf numFmtId="0" fontId="2" fillId="0" borderId="0" xfId="0" applyFont="1" applyBorder="1"/>
    <xf numFmtId="0" fontId="5" fillId="0" borderId="0" xfId="0" applyFont="1"/>
    <xf numFmtId="165" fontId="2" fillId="0" borderId="2" xfId="1" applyNumberFormat="1" applyFont="1" applyFill="1" applyBorder="1"/>
    <xf numFmtId="165" fontId="2" fillId="0" borderId="2" xfId="1" applyNumberFormat="1" applyFont="1" applyBorder="1"/>
    <xf numFmtId="0" fontId="5" fillId="0" borderId="0" xfId="0" quotePrefix="1" applyFont="1" applyAlignment="1">
      <alignment horizontal="left"/>
    </xf>
    <xf numFmtId="166" fontId="2" fillId="0" borderId="0" xfId="2" applyNumberFormat="1" applyFont="1"/>
    <xf numFmtId="0" fontId="4" fillId="0" borderId="0" xfId="0" applyFont="1" applyAlignment="1">
      <alignment horizontal="left"/>
    </xf>
    <xf numFmtId="165" fontId="2" fillId="0" borderId="0" xfId="0" applyNumberFormat="1" applyFont="1"/>
    <xf numFmtId="0" fontId="4" fillId="0" borderId="0" xfId="0" quotePrefix="1" applyFont="1" applyAlignment="1">
      <alignment horizontal="left"/>
    </xf>
    <xf numFmtId="165" fontId="2" fillId="0" borderId="1" xfId="1" applyNumberFormat="1" applyFont="1" applyFill="1" applyBorder="1"/>
    <xf numFmtId="165" fontId="2" fillId="0" borderId="1" xfId="1" applyNumberFormat="1" applyFont="1" applyBorder="1"/>
    <xf numFmtId="10" fontId="2" fillId="0" borderId="3" xfId="0" applyNumberFormat="1" applyFont="1" applyBorder="1"/>
    <xf numFmtId="167" fontId="2" fillId="0" borderId="0" xfId="0" applyNumberFormat="1" applyFont="1"/>
    <xf numFmtId="0" fontId="5" fillId="0" borderId="0" xfId="0" applyFont="1" applyAlignment="1">
      <alignment horizontal="left"/>
    </xf>
    <xf numFmtId="165" fontId="2" fillId="0" borderId="0" xfId="1" applyNumberFormat="1" applyFont="1" applyBorder="1"/>
    <xf numFmtId="164" fontId="2" fillId="0" borderId="0" xfId="1" applyNumberFormat="1" applyFont="1"/>
    <xf numFmtId="0" fontId="2" fillId="0" borderId="4" xfId="0" applyFont="1" applyBorder="1"/>
    <xf numFmtId="0" fontId="5" fillId="0" borderId="5" xfId="0" applyFont="1" applyBorder="1" applyAlignment="1">
      <alignment horizontal="left"/>
    </xf>
    <xf numFmtId="0" fontId="2" fillId="0" borderId="6" xfId="0" applyFont="1" applyBorder="1"/>
    <xf numFmtId="165" fontId="2" fillId="0" borderId="7" xfId="1" applyNumberFormat="1" applyFont="1" applyBorder="1"/>
    <xf numFmtId="0" fontId="5" fillId="0" borderId="8" xfId="0" applyFont="1" applyBorder="1" applyAlignment="1">
      <alignment horizontal="left"/>
    </xf>
    <xf numFmtId="0" fontId="2" fillId="0" borderId="2" xfId="0" applyFont="1" applyBorder="1"/>
    <xf numFmtId="165" fontId="2" fillId="0" borderId="9" xfId="1" applyNumberFormat="1" applyFont="1" applyBorder="1"/>
    <xf numFmtId="164" fontId="2" fillId="0" borderId="0" xfId="1" applyNumberFormat="1" applyFont="1" applyBorder="1"/>
    <xf numFmtId="168" fontId="2" fillId="0" borderId="0" xfId="1" applyNumberFormat="1" applyFont="1"/>
    <xf numFmtId="168" fontId="2" fillId="0" borderId="0" xfId="0" applyNumberFormat="1" applyFont="1"/>
    <xf numFmtId="9" fontId="2" fillId="0" borderId="0" xfId="0" applyNumberFormat="1" applyFont="1"/>
    <xf numFmtId="43" fontId="2" fillId="0" borderId="0" xfId="0" applyNumberFormat="1" applyFont="1"/>
    <xf numFmtId="0" fontId="2" fillId="0" borderId="10" xfId="0" applyFont="1" applyBorder="1"/>
    <xf numFmtId="9" fontId="2" fillId="0" borderId="10" xfId="2" applyFont="1" applyBorder="1"/>
    <xf numFmtId="165" fontId="2" fillId="0" borderId="10" xfId="1" applyNumberFormat="1" applyFont="1" applyFill="1" applyBorder="1"/>
    <xf numFmtId="165" fontId="2" fillId="0" borderId="10" xfId="1" applyNumberFormat="1" applyFont="1" applyBorder="1"/>
    <xf numFmtId="165" fontId="2" fillId="0" borderId="15" xfId="1" applyNumberFormat="1" applyFont="1" applyBorder="1"/>
    <xf numFmtId="0" fontId="5" fillId="0" borderId="14" xfId="0" applyFont="1" applyBorder="1"/>
    <xf numFmtId="0" fontId="4" fillId="0" borderId="14" xfId="0" applyFont="1" applyBorder="1" applyAlignment="1">
      <alignment horizontal="left"/>
    </xf>
    <xf numFmtId="10" fontId="2" fillId="0" borderId="15" xfId="0" applyNumberFormat="1" applyFont="1" applyBorder="1"/>
    <xf numFmtId="0" fontId="5" fillId="0" borderId="14" xfId="0" applyFont="1" applyBorder="1" applyAlignment="1">
      <alignment horizontal="left"/>
    </xf>
    <xf numFmtId="0" fontId="4" fillId="3" borderId="14" xfId="0" quotePrefix="1" applyFont="1" applyFill="1" applyBorder="1" applyAlignment="1">
      <alignment horizontal="left"/>
    </xf>
    <xf numFmtId="9" fontId="8" fillId="3" borderId="10" xfId="2" applyFont="1" applyFill="1" applyBorder="1" applyAlignment="1">
      <alignment wrapText="1"/>
    </xf>
    <xf numFmtId="0" fontId="4" fillId="3" borderId="10" xfId="0" quotePrefix="1" applyFont="1" applyFill="1" applyBorder="1" applyAlignment="1">
      <alignment horizontal="center" wrapText="1"/>
    </xf>
    <xf numFmtId="0" fontId="4" fillId="3" borderId="10" xfId="0" applyFont="1" applyFill="1" applyBorder="1" applyAlignment="1">
      <alignment horizontal="center"/>
    </xf>
    <xf numFmtId="0" fontId="4" fillId="3" borderId="15" xfId="0" applyFont="1" applyFill="1" applyBorder="1" applyAlignment="1">
      <alignment horizontal="center" wrapText="1"/>
    </xf>
    <xf numFmtId="0" fontId="4" fillId="2" borderId="14" xfId="0" applyFont="1" applyFill="1" applyBorder="1" applyAlignment="1">
      <alignment horizontal="center"/>
    </xf>
    <xf numFmtId="0" fontId="4" fillId="2" borderId="14" xfId="0" applyFont="1" applyFill="1" applyBorder="1" applyAlignment="1">
      <alignment horizontal="center" wrapText="1"/>
    </xf>
    <xf numFmtId="0" fontId="9" fillId="2" borderId="16" xfId="0" applyFont="1" applyFill="1" applyBorder="1"/>
    <xf numFmtId="0" fontId="2" fillId="0" borderId="17" xfId="0" applyFont="1" applyBorder="1" applyAlignment="1"/>
    <xf numFmtId="0" fontId="2" fillId="0" borderId="18" xfId="0" applyFont="1" applyBorder="1" applyAlignment="1"/>
    <xf numFmtId="0" fontId="0" fillId="0" borderId="24" xfId="0" applyFont="1" applyBorder="1" applyAlignment="1">
      <alignment horizontal="left"/>
    </xf>
    <xf numFmtId="0" fontId="13" fillId="5" borderId="11" xfId="0" applyFont="1" applyFill="1" applyBorder="1" applyAlignment="1">
      <alignment horizontal="center" vertical="center"/>
    </xf>
    <xf numFmtId="0" fontId="13" fillId="5" borderId="10" xfId="0" applyFont="1" applyFill="1" applyBorder="1" applyAlignment="1">
      <alignment horizontal="center" vertical="center"/>
    </xf>
    <xf numFmtId="0" fontId="0" fillId="0" borderId="0" xfId="0" applyBorder="1"/>
    <xf numFmtId="0" fontId="0" fillId="0" borderId="10" xfId="0" applyFont="1" applyBorder="1" applyAlignment="1">
      <alignment horizontal="left" wrapText="1"/>
    </xf>
    <xf numFmtId="9" fontId="0" fillId="6" borderId="10" xfId="2" applyFont="1" applyFill="1" applyBorder="1" applyAlignment="1" applyProtection="1">
      <alignment horizontal="center"/>
      <protection locked="0"/>
    </xf>
    <xf numFmtId="0" fontId="15" fillId="0" borderId="0" xfId="0" applyFont="1"/>
    <xf numFmtId="0" fontId="0" fillId="0" borderId="25" xfId="0" applyBorder="1"/>
    <xf numFmtId="0" fontId="0" fillId="0" borderId="23" xfId="0" applyBorder="1"/>
    <xf numFmtId="0" fontId="17" fillId="0" borderId="0" xfId="0" applyFont="1" applyBorder="1"/>
    <xf numFmtId="0" fontId="12" fillId="0" borderId="0" xfId="0" applyFont="1" applyBorder="1"/>
    <xf numFmtId="0" fontId="13" fillId="5" borderId="10" xfId="0" applyFont="1" applyFill="1" applyBorder="1" applyAlignment="1">
      <alignment horizontal="center" vertical="center" wrapText="1"/>
    </xf>
    <xf numFmtId="0" fontId="0" fillId="0" borderId="10" xfId="0" applyFont="1" applyBorder="1" applyAlignment="1">
      <alignment horizontal="left"/>
    </xf>
    <xf numFmtId="0" fontId="13" fillId="5" borderId="10" xfId="0" applyFont="1" applyFill="1" applyBorder="1" applyAlignment="1">
      <alignment horizontal="center" vertical="center"/>
    </xf>
    <xf numFmtId="0" fontId="0" fillId="0" borderId="0" xfId="0" applyFont="1"/>
    <xf numFmtId="169" fontId="18" fillId="6" borderId="10" xfId="0" applyNumberFormat="1" applyFont="1" applyFill="1" applyBorder="1" applyAlignment="1" applyProtection="1">
      <alignment horizontal="right"/>
      <protection locked="0"/>
    </xf>
    <xf numFmtId="0" fontId="0" fillId="0" borderId="10" xfId="0" applyFont="1" applyBorder="1"/>
    <xf numFmtId="0" fontId="0" fillId="0" borderId="10" xfId="0" applyFont="1" applyBorder="1" applyAlignment="1">
      <alignment horizontal="center"/>
    </xf>
    <xf numFmtId="0" fontId="10" fillId="0" borderId="33" xfId="0" applyFont="1" applyFill="1" applyBorder="1"/>
    <xf numFmtId="0" fontId="10" fillId="0" borderId="32" xfId="0" applyFont="1" applyBorder="1" applyAlignment="1">
      <alignment horizontal="center"/>
    </xf>
    <xf numFmtId="0" fontId="19" fillId="0" borderId="0" xfId="0" applyFont="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0" fillId="0" borderId="34" xfId="0" applyFont="1" applyBorder="1" applyAlignment="1">
      <alignment horizontal="center"/>
    </xf>
    <xf numFmtId="0" fontId="0" fillId="0" borderId="10" xfId="0" applyBorder="1"/>
    <xf numFmtId="1" fontId="10" fillId="0" borderId="32" xfId="0" applyNumberFormat="1" applyFont="1" applyBorder="1" applyAlignment="1">
      <alignment horizontal="center"/>
    </xf>
    <xf numFmtId="2" fontId="0" fillId="0" borderId="10" xfId="0" applyNumberFormat="1" applyFont="1" applyBorder="1" applyAlignment="1">
      <alignment wrapText="1"/>
    </xf>
    <xf numFmtId="2" fontId="0" fillId="4" borderId="10" xfId="0" applyNumberFormat="1" applyFont="1" applyFill="1" applyBorder="1" applyAlignment="1">
      <alignment wrapText="1"/>
    </xf>
    <xf numFmtId="1" fontId="0" fillId="0" borderId="10" xfId="0" applyNumberFormat="1" applyFont="1" applyBorder="1" applyAlignment="1">
      <alignment horizontal="center"/>
    </xf>
    <xf numFmtId="0" fontId="0"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0" fillId="8" borderId="0" xfId="0" applyFill="1" applyAlignment="1">
      <alignment wrapText="1"/>
    </xf>
    <xf numFmtId="0" fontId="0" fillId="0" borderId="24" xfId="0" applyFont="1" applyBorder="1" applyAlignment="1">
      <alignment horizontal="left" wrapText="1"/>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13" fillId="5" borderId="31" xfId="0" applyFont="1" applyFill="1" applyBorder="1" applyAlignment="1">
      <alignment horizontal="center" vertical="center"/>
    </xf>
    <xf numFmtId="0" fontId="13" fillId="5" borderId="9" xfId="0" applyFont="1" applyFill="1" applyBorder="1" applyAlignment="1">
      <alignment horizontal="center" vertical="center"/>
    </xf>
    <xf numFmtId="0" fontId="19" fillId="0" borderId="0" xfId="0" applyFont="1" applyAlignment="1">
      <alignment horizontal="center"/>
    </xf>
    <xf numFmtId="0" fontId="13" fillId="5" borderId="10" xfId="0" applyFont="1" applyFill="1" applyBorder="1" applyAlignment="1">
      <alignment horizontal="center" vertical="center"/>
    </xf>
    <xf numFmtId="0" fontId="0" fillId="0" borderId="10" xfId="0" applyFont="1" applyBorder="1" applyAlignment="1">
      <alignment horizontal="center" vertical="center"/>
    </xf>
    <xf numFmtId="0" fontId="11" fillId="0" borderId="19" xfId="0" applyFont="1" applyBorder="1" applyAlignment="1">
      <alignment horizontal="center"/>
    </xf>
    <xf numFmtId="0" fontId="11" fillId="0" borderId="29" xfId="0" applyFont="1" applyBorder="1" applyAlignment="1">
      <alignment horizontal="center"/>
    </xf>
    <xf numFmtId="0" fontId="11" fillId="0" borderId="14" xfId="0" applyFont="1" applyBorder="1" applyAlignment="1">
      <alignment horizontal="center"/>
    </xf>
    <xf numFmtId="0" fontId="11" fillId="0" borderId="10"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14" fillId="4" borderId="20" xfId="0" applyFont="1" applyFill="1" applyBorder="1" applyAlignment="1">
      <alignment horizontal="left"/>
    </xf>
    <xf numFmtId="0" fontId="14" fillId="4" borderId="25" xfId="0" applyFont="1" applyFill="1" applyBorder="1" applyAlignment="1">
      <alignment horizontal="left"/>
    </xf>
    <xf numFmtId="0" fontId="14" fillId="4" borderId="26" xfId="0" applyFont="1" applyFill="1" applyBorder="1" applyAlignment="1">
      <alignment horizontal="left"/>
    </xf>
    <xf numFmtId="0" fontId="16" fillId="4" borderId="21" xfId="0" applyFont="1" applyFill="1" applyBorder="1" applyAlignment="1">
      <alignment horizontal="left" wrapText="1"/>
    </xf>
    <xf numFmtId="0" fontId="16" fillId="4" borderId="0" xfId="0" applyFont="1" applyFill="1" applyBorder="1" applyAlignment="1">
      <alignment horizontal="left" wrapText="1"/>
    </xf>
    <xf numFmtId="0" fontId="16" fillId="4" borderId="27" xfId="0" applyFont="1" applyFill="1" applyBorder="1" applyAlignment="1">
      <alignment horizontal="left"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5" xfId="0" applyFont="1" applyBorder="1" applyAlignment="1">
      <alignment horizontal="center"/>
    </xf>
    <xf numFmtId="0" fontId="15" fillId="6" borderId="17" xfId="0" applyFont="1" applyFill="1" applyBorder="1" applyAlignment="1" applyProtection="1">
      <alignment horizontal="center"/>
      <protection locked="0"/>
    </xf>
    <xf numFmtId="0" fontId="15" fillId="6" borderId="18" xfId="0" applyFont="1" applyFill="1" applyBorder="1" applyAlignment="1" applyProtection="1">
      <alignment horizontal="center"/>
      <protection locked="0"/>
    </xf>
    <xf numFmtId="0" fontId="16" fillId="4" borderId="22" xfId="0" applyFont="1" applyFill="1" applyBorder="1" applyAlignment="1">
      <alignment horizontal="left" wrapText="1"/>
    </xf>
    <xf numFmtId="0" fontId="16" fillId="4" borderId="23" xfId="0" applyFont="1" applyFill="1" applyBorder="1" applyAlignment="1">
      <alignment horizontal="left" wrapText="1"/>
    </xf>
    <xf numFmtId="0" fontId="16" fillId="4" borderId="28" xfId="0" applyFont="1" applyFill="1" applyBorder="1" applyAlignment="1">
      <alignment horizontal="left" wrapText="1"/>
    </xf>
    <xf numFmtId="0" fontId="19" fillId="7" borderId="34" xfId="0" applyFont="1" applyFill="1" applyBorder="1" applyAlignment="1">
      <alignment horizontal="center"/>
    </xf>
    <xf numFmtId="0" fontId="19" fillId="7" borderId="35" xfId="0" applyFont="1" applyFill="1" applyBorder="1" applyAlignment="1">
      <alignment horizontal="center"/>
    </xf>
    <xf numFmtId="0" fontId="19" fillId="7" borderId="36" xfId="0" applyFont="1" applyFill="1" applyBorder="1" applyAlignment="1">
      <alignment horizontal="center"/>
    </xf>
    <xf numFmtId="2" fontId="10" fillId="7" borderId="34" xfId="0" applyNumberFormat="1" applyFont="1" applyFill="1" applyBorder="1" applyAlignment="1">
      <alignment horizontal="center" wrapText="1"/>
    </xf>
    <xf numFmtId="2" fontId="10" fillId="7" borderId="35" xfId="0" applyNumberFormat="1" applyFont="1" applyFill="1" applyBorder="1" applyAlignment="1">
      <alignment horizontal="center" wrapText="1"/>
    </xf>
    <xf numFmtId="2" fontId="10" fillId="7" borderId="36" xfId="0" applyNumberFormat="1"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694373</xdr:colOff>
      <xdr:row>1</xdr:row>
      <xdr:rowOff>13969</xdr:rowOff>
    </xdr:from>
    <xdr:to>
      <xdr:col>10</xdr:col>
      <xdr:colOff>822082</xdr:colOff>
      <xdr:row>3</xdr:row>
      <xdr:rowOff>132955</xdr:rowOff>
    </xdr:to>
    <xdr:pic>
      <xdr:nvPicPr>
        <xdr:cNvPr id="2" name="Picture 1" descr="SARS Onlin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2873" y="196532"/>
          <a:ext cx="2052394" cy="567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583248</xdr:colOff>
      <xdr:row>1</xdr:row>
      <xdr:rowOff>21906</xdr:rowOff>
    </xdr:from>
    <xdr:to>
      <xdr:col>10</xdr:col>
      <xdr:colOff>707147</xdr:colOff>
      <xdr:row>3</xdr:row>
      <xdr:rowOff>133272</xdr:rowOff>
    </xdr:to>
    <xdr:pic>
      <xdr:nvPicPr>
        <xdr:cNvPr id="2" name="Picture 1" descr="SARS Online">
          <a:extLst>
            <a:ext uri="{FF2B5EF4-FFF2-40B4-BE49-F238E27FC236}">
              <a16:creationId xmlns:a16="http://schemas.microsoft.com/office/drawing/2014/main" id="{A734FF4A-EF66-4D2D-A8F4-CD5BD0F114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1123" y="204469"/>
          <a:ext cx="2052394" cy="567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567373</xdr:colOff>
      <xdr:row>0</xdr:row>
      <xdr:rowOff>156845</xdr:rowOff>
    </xdr:from>
    <xdr:to>
      <xdr:col>10</xdr:col>
      <xdr:colOff>702702</xdr:colOff>
      <xdr:row>3</xdr:row>
      <xdr:rowOff>93268</xdr:rowOff>
    </xdr:to>
    <xdr:pic>
      <xdr:nvPicPr>
        <xdr:cNvPr id="2" name="Picture 1" descr="SARS Online">
          <a:extLst>
            <a:ext uri="{FF2B5EF4-FFF2-40B4-BE49-F238E27FC236}">
              <a16:creationId xmlns:a16="http://schemas.microsoft.com/office/drawing/2014/main" id="{63CF7EDB-261F-48C2-9985-F9E02FDF53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5873" y="156845"/>
          <a:ext cx="2048584" cy="563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rrol Diamond" id="{C2994F9F-D03D-4D28-959B-55D514CF8FCD}" userId="S::ediamond@sars.gov.za::18e21ec8-7398-46a3-a8e3-ae260c9d074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3" dT="2022-07-25T15:14:44.51" personId="{C2994F9F-D03D-4D28-959B-55D514CF8FCD}" id="{1FF61B26-1D6C-4315-A4AB-37938E2A0065}">
    <text>We can remove this as it forms part of Security barriers stream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35"/>
  <sheetViews>
    <sheetView topLeftCell="B1" workbookViewId="0">
      <selection activeCell="I3" sqref="I3"/>
    </sheetView>
  </sheetViews>
  <sheetFormatPr defaultColWidth="9.07421875" defaultRowHeight="12.45" x14ac:dyDescent="0.3"/>
  <cols>
    <col min="1" max="2" width="9.07421875" style="1"/>
    <col min="3" max="3" width="47" style="1" customWidth="1"/>
    <col min="4" max="4" width="15" style="1" customWidth="1"/>
    <col min="5" max="5" width="12.69140625" style="1" customWidth="1"/>
    <col min="6" max="6" width="18.3046875" style="1" customWidth="1"/>
    <col min="7" max="7" width="20" style="1" customWidth="1"/>
    <col min="8" max="16384" width="9.07421875" style="1"/>
  </cols>
  <sheetData>
    <row r="1" spans="3:8" ht="18.45" thickBot="1" x14ac:dyDescent="0.5">
      <c r="C1" s="2"/>
      <c r="D1" s="3"/>
      <c r="E1" s="3"/>
      <c r="F1" s="4"/>
      <c r="G1" s="4"/>
      <c r="H1" s="4"/>
    </row>
    <row r="2" spans="3:8" ht="33.75" customHeight="1" x14ac:dyDescent="0.45">
      <c r="C2" s="97" t="s">
        <v>68</v>
      </c>
      <c r="D2" s="98"/>
      <c r="E2" s="98"/>
      <c r="F2" s="98"/>
      <c r="G2" s="99"/>
      <c r="H2" s="7"/>
    </row>
    <row r="3" spans="3:8" ht="30" x14ac:dyDescent="0.35">
      <c r="C3" s="53" t="s">
        <v>63</v>
      </c>
      <c r="D3" s="54" t="s">
        <v>65</v>
      </c>
      <c r="E3" s="55" t="s">
        <v>64</v>
      </c>
      <c r="F3" s="56" t="s">
        <v>66</v>
      </c>
      <c r="G3" s="57" t="s">
        <v>67</v>
      </c>
      <c r="H3" s="10"/>
    </row>
    <row r="4" spans="3:8" ht="15" x14ac:dyDescent="0.35">
      <c r="C4" s="58" t="s">
        <v>11</v>
      </c>
      <c r="D4" s="45"/>
      <c r="E4" s="46"/>
      <c r="F4" s="47"/>
      <c r="G4" s="48"/>
      <c r="H4" s="16"/>
    </row>
    <row r="5" spans="3:8" ht="15" x14ac:dyDescent="0.35">
      <c r="C5" s="49" t="s">
        <v>78</v>
      </c>
      <c r="D5" s="45"/>
      <c r="E5" s="46"/>
      <c r="F5" s="47"/>
      <c r="G5" s="48"/>
      <c r="H5" s="16"/>
    </row>
    <row r="6" spans="3:8" ht="15" x14ac:dyDescent="0.35">
      <c r="C6" s="49" t="s">
        <v>78</v>
      </c>
      <c r="D6" s="45"/>
      <c r="E6" s="46"/>
      <c r="F6" s="47"/>
      <c r="G6" s="48"/>
      <c r="H6" s="16"/>
    </row>
    <row r="7" spans="3:8" ht="15" x14ac:dyDescent="0.35">
      <c r="C7" s="49" t="s">
        <v>78</v>
      </c>
      <c r="D7" s="45"/>
      <c r="E7" s="46"/>
      <c r="F7" s="47"/>
      <c r="G7" s="48"/>
      <c r="H7" s="16"/>
    </row>
    <row r="8" spans="3:8" ht="15" x14ac:dyDescent="0.35">
      <c r="C8" s="49" t="s">
        <v>78</v>
      </c>
      <c r="D8" s="45"/>
      <c r="E8" s="46"/>
      <c r="F8" s="47"/>
      <c r="G8" s="48"/>
      <c r="H8" s="16"/>
    </row>
    <row r="9" spans="3:8" ht="15" x14ac:dyDescent="0.35">
      <c r="C9" s="50" t="s">
        <v>73</v>
      </c>
      <c r="D9" s="45"/>
      <c r="E9" s="46"/>
      <c r="F9" s="47"/>
      <c r="G9" s="48"/>
      <c r="H9" s="16"/>
    </row>
    <row r="10" spans="3:8" ht="15" x14ac:dyDescent="0.35">
      <c r="C10" s="58" t="s">
        <v>18</v>
      </c>
      <c r="D10" s="45"/>
      <c r="E10" s="46"/>
      <c r="F10" s="47"/>
      <c r="G10" s="48"/>
      <c r="H10" s="16"/>
    </row>
    <row r="11" spans="3:8" ht="15" x14ac:dyDescent="0.35">
      <c r="C11" s="49" t="s">
        <v>74</v>
      </c>
      <c r="D11" s="45"/>
      <c r="E11" s="46"/>
      <c r="F11" s="47"/>
      <c r="G11" s="48"/>
      <c r="H11" s="16"/>
    </row>
    <row r="12" spans="3:8" ht="15" x14ac:dyDescent="0.35">
      <c r="C12" s="49" t="s">
        <v>54</v>
      </c>
      <c r="D12" s="45"/>
      <c r="E12" s="46"/>
      <c r="F12" s="47"/>
      <c r="G12" s="48"/>
      <c r="H12" s="16"/>
    </row>
    <row r="13" spans="3:8" ht="15" x14ac:dyDescent="0.35">
      <c r="C13" s="49" t="s">
        <v>76</v>
      </c>
      <c r="D13" s="45"/>
      <c r="E13" s="46"/>
      <c r="F13" s="47"/>
      <c r="G13" s="48"/>
      <c r="H13" s="16"/>
    </row>
    <row r="14" spans="3:8" ht="15" x14ac:dyDescent="0.35">
      <c r="C14" s="50" t="s">
        <v>72</v>
      </c>
      <c r="D14" s="45"/>
      <c r="E14" s="46"/>
      <c r="F14" s="47"/>
      <c r="G14" s="48"/>
      <c r="H14" s="16"/>
    </row>
    <row r="15" spans="3:8" ht="15" x14ac:dyDescent="0.35">
      <c r="C15" s="58" t="s">
        <v>31</v>
      </c>
      <c r="D15" s="45"/>
      <c r="E15" s="46"/>
      <c r="F15" s="47"/>
      <c r="G15" s="48"/>
      <c r="H15" s="16"/>
    </row>
    <row r="16" spans="3:8" ht="15" x14ac:dyDescent="0.35">
      <c r="C16" s="49" t="s">
        <v>32</v>
      </c>
      <c r="D16" s="45"/>
      <c r="E16" s="46"/>
      <c r="F16" s="47"/>
      <c r="G16" s="48"/>
      <c r="H16" s="16"/>
    </row>
    <row r="17" spans="3:9" ht="15" x14ac:dyDescent="0.35">
      <c r="C17" s="49" t="s">
        <v>77</v>
      </c>
      <c r="D17" s="45"/>
      <c r="E17" s="46"/>
      <c r="F17" s="47"/>
      <c r="G17" s="48"/>
      <c r="H17" s="16"/>
    </row>
    <row r="18" spans="3:9" ht="15" x14ac:dyDescent="0.35">
      <c r="C18" s="49" t="s">
        <v>75</v>
      </c>
      <c r="D18" s="45"/>
      <c r="E18" s="46"/>
      <c r="F18" s="47"/>
      <c r="G18" s="48"/>
      <c r="H18" s="16"/>
    </row>
    <row r="19" spans="3:9" ht="15" x14ac:dyDescent="0.35">
      <c r="C19" s="50" t="s">
        <v>71</v>
      </c>
      <c r="D19" s="45"/>
      <c r="E19" s="46"/>
      <c r="F19" s="47"/>
      <c r="G19" s="48"/>
      <c r="H19" s="16"/>
    </row>
    <row r="20" spans="3:9" ht="15" x14ac:dyDescent="0.35">
      <c r="C20" s="58" t="s">
        <v>38</v>
      </c>
      <c r="D20" s="45"/>
      <c r="E20" s="46"/>
      <c r="F20" s="47"/>
      <c r="G20" s="48"/>
      <c r="H20" s="16"/>
    </row>
    <row r="21" spans="3:9" ht="15" x14ac:dyDescent="0.35">
      <c r="C21" s="49" t="s">
        <v>39</v>
      </c>
      <c r="D21" s="45"/>
      <c r="E21" s="46"/>
      <c r="F21" s="47"/>
      <c r="G21" s="48"/>
      <c r="H21" s="16"/>
    </row>
    <row r="22" spans="3:9" ht="15" x14ac:dyDescent="0.35">
      <c r="C22" s="49" t="s">
        <v>40</v>
      </c>
      <c r="D22" s="45"/>
      <c r="E22" s="46"/>
      <c r="F22" s="47"/>
      <c r="G22" s="48"/>
      <c r="H22" s="16"/>
    </row>
    <row r="23" spans="3:9" ht="15" x14ac:dyDescent="0.35">
      <c r="C23" s="50" t="s">
        <v>70</v>
      </c>
      <c r="D23" s="45"/>
      <c r="E23" s="46"/>
      <c r="F23" s="47"/>
      <c r="G23" s="48"/>
      <c r="H23" s="16"/>
    </row>
    <row r="24" spans="3:9" ht="15" x14ac:dyDescent="0.35">
      <c r="C24" s="58" t="s">
        <v>79</v>
      </c>
      <c r="D24" s="45"/>
      <c r="E24" s="46"/>
      <c r="F24" s="47"/>
      <c r="G24" s="48"/>
      <c r="H24" s="16"/>
    </row>
    <row r="25" spans="3:9" ht="15" x14ac:dyDescent="0.35">
      <c r="C25" s="52" t="s">
        <v>80</v>
      </c>
      <c r="D25" s="44"/>
      <c r="E25" s="46"/>
      <c r="F25" s="47"/>
      <c r="G25" s="48"/>
      <c r="H25" s="16"/>
      <c r="I25" s="23"/>
    </row>
    <row r="26" spans="3:9" ht="15" x14ac:dyDescent="0.35">
      <c r="C26" s="52" t="s">
        <v>81</v>
      </c>
      <c r="D26" s="44"/>
      <c r="E26" s="44"/>
      <c r="F26" s="44"/>
      <c r="G26" s="51"/>
      <c r="H26" s="16"/>
      <c r="I26" s="28"/>
    </row>
    <row r="27" spans="3:9" ht="15" x14ac:dyDescent="0.35">
      <c r="C27" s="52" t="s">
        <v>82</v>
      </c>
      <c r="D27" s="44"/>
      <c r="E27" s="44"/>
      <c r="F27" s="44"/>
      <c r="G27" s="48"/>
      <c r="H27" s="16"/>
      <c r="I27" s="28"/>
    </row>
    <row r="28" spans="3:9" ht="15" x14ac:dyDescent="0.35">
      <c r="C28" s="52" t="s">
        <v>83</v>
      </c>
      <c r="D28" s="44"/>
      <c r="E28" s="44"/>
      <c r="F28" s="44"/>
      <c r="G28" s="48"/>
      <c r="H28" s="16"/>
      <c r="I28" s="28"/>
    </row>
    <row r="29" spans="3:9" ht="15" x14ac:dyDescent="0.35">
      <c r="C29" s="52" t="s">
        <v>87</v>
      </c>
      <c r="D29" s="44"/>
      <c r="E29" s="44"/>
      <c r="F29" s="44"/>
      <c r="G29" s="48"/>
      <c r="H29" s="16"/>
      <c r="I29" s="28"/>
    </row>
    <row r="30" spans="3:9" ht="15" x14ac:dyDescent="0.35">
      <c r="C30" s="52" t="s">
        <v>86</v>
      </c>
      <c r="D30" s="44"/>
      <c r="E30" s="44"/>
      <c r="F30" s="44"/>
      <c r="G30" s="48"/>
      <c r="H30" s="16"/>
      <c r="I30" s="28"/>
    </row>
    <row r="31" spans="3:9" ht="15" x14ac:dyDescent="0.35">
      <c r="C31" s="52" t="s">
        <v>85</v>
      </c>
      <c r="D31" s="44"/>
      <c r="E31" s="44"/>
      <c r="F31" s="44"/>
      <c r="G31" s="48"/>
      <c r="H31" s="16"/>
      <c r="I31" s="28"/>
    </row>
    <row r="32" spans="3:9" ht="15" x14ac:dyDescent="0.35">
      <c r="C32" s="49" t="s">
        <v>84</v>
      </c>
      <c r="D32" s="44"/>
      <c r="E32" s="44"/>
      <c r="F32" s="44"/>
      <c r="G32" s="48"/>
      <c r="H32" s="16"/>
    </row>
    <row r="33" spans="3:9" ht="15" x14ac:dyDescent="0.35">
      <c r="C33" s="50" t="s">
        <v>88</v>
      </c>
      <c r="D33" s="44"/>
      <c r="E33" s="44"/>
      <c r="F33" s="44"/>
      <c r="G33" s="48"/>
      <c r="H33" s="16"/>
    </row>
    <row r="34" spans="3:9" ht="30" x14ac:dyDescent="0.35">
      <c r="C34" s="59" t="s">
        <v>89</v>
      </c>
      <c r="D34" s="44"/>
      <c r="E34" s="44"/>
      <c r="F34" s="44"/>
      <c r="G34" s="48"/>
      <c r="H34" s="16"/>
      <c r="I34" s="23"/>
    </row>
    <row r="35" spans="3:9" ht="27.75" customHeight="1" thickBot="1" x14ac:dyDescent="0.55000000000000004">
      <c r="C35" s="60" t="s">
        <v>69</v>
      </c>
      <c r="D35" s="61"/>
      <c r="E35" s="61"/>
      <c r="F35" s="61"/>
      <c r="G35" s="62"/>
    </row>
  </sheetData>
  <mergeCells count="1">
    <mergeCell ref="C2:G2"/>
  </mergeCells>
  <pageMargins left="0.70866141732283472" right="0.70866141732283472" top="0.74803149606299213" bottom="0.74803149606299213" header="0.31496062992125984" footer="0.31496062992125984"/>
  <pageSetup paperSize="9" scale="6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0"/>
  <sheetViews>
    <sheetView tabSelected="1" zoomScaleNormal="100" workbookViewId="0">
      <selection activeCell="B20" sqref="B20:K20"/>
    </sheetView>
  </sheetViews>
  <sheetFormatPr defaultRowHeight="14.6" x14ac:dyDescent="0.4"/>
  <cols>
    <col min="1" max="1" width="5" customWidth="1"/>
    <col min="2" max="2" width="34.53515625" customWidth="1"/>
    <col min="3" max="4" width="17.53515625" customWidth="1"/>
    <col min="5" max="5" width="18.07421875" customWidth="1"/>
    <col min="6" max="7" width="15.69140625" customWidth="1"/>
    <col min="8" max="8" width="18.4609375" customWidth="1"/>
    <col min="9" max="9" width="15" bestFit="1" customWidth="1"/>
    <col min="10" max="10" width="12.84375" customWidth="1"/>
    <col min="11" max="11" width="15.3046875" customWidth="1"/>
    <col min="12" max="12" width="15.4609375" customWidth="1"/>
  </cols>
  <sheetData>
    <row r="1" spans="1:13" x14ac:dyDescent="0.4">
      <c r="B1" s="70"/>
      <c r="C1" s="70"/>
      <c r="D1" s="70"/>
      <c r="E1" s="70"/>
      <c r="F1" s="70"/>
      <c r="G1" s="70"/>
      <c r="H1" s="70"/>
      <c r="I1" s="66"/>
      <c r="J1" s="66"/>
    </row>
    <row r="2" spans="1:13" x14ac:dyDescent="0.4">
      <c r="A2" s="66"/>
      <c r="B2" s="66"/>
      <c r="C2" s="66"/>
      <c r="D2" s="66"/>
      <c r="E2" s="66"/>
      <c r="F2" s="66"/>
      <c r="G2" s="66"/>
      <c r="H2" s="66"/>
      <c r="I2" s="66"/>
      <c r="J2" s="66"/>
    </row>
    <row r="3" spans="1:13" ht="20.6" x14ac:dyDescent="0.55000000000000004">
      <c r="A3" s="66"/>
      <c r="B3" s="72" t="s">
        <v>90</v>
      </c>
      <c r="C3" s="66"/>
      <c r="D3" s="66"/>
      <c r="E3" s="66"/>
      <c r="F3" s="66"/>
      <c r="G3" s="66"/>
      <c r="H3" s="66"/>
      <c r="I3" s="66"/>
      <c r="J3" s="66"/>
    </row>
    <row r="4" spans="1:13" ht="15" thickBot="1" x14ac:dyDescent="0.45">
      <c r="A4" s="66"/>
      <c r="B4" s="66"/>
      <c r="C4" s="66"/>
      <c r="D4" s="66"/>
      <c r="E4" s="66"/>
      <c r="F4" s="66"/>
      <c r="G4" s="66"/>
      <c r="H4" s="66"/>
      <c r="I4" s="66"/>
      <c r="J4" s="66"/>
    </row>
    <row r="5" spans="1:13" s="69" customFormat="1" ht="33.65" customHeight="1" thickBot="1" x14ac:dyDescent="0.55000000000000004">
      <c r="B5" s="105" t="s">
        <v>91</v>
      </c>
      <c r="C5" s="106"/>
      <c r="D5" s="117" t="s">
        <v>124</v>
      </c>
      <c r="E5" s="117"/>
      <c r="F5" s="117"/>
      <c r="G5" s="117"/>
      <c r="H5" s="117"/>
      <c r="I5" s="117"/>
      <c r="J5" s="117"/>
      <c r="K5" s="118"/>
      <c r="L5"/>
      <c r="M5"/>
    </row>
    <row r="6" spans="1:13" s="69" customFormat="1" ht="18.45" x14ac:dyDescent="0.5">
      <c r="B6" s="105" t="s">
        <v>130</v>
      </c>
      <c r="C6" s="106"/>
      <c r="D6" s="117" t="s">
        <v>181</v>
      </c>
      <c r="E6" s="117"/>
      <c r="F6" s="117"/>
      <c r="G6" s="117"/>
      <c r="H6" s="117"/>
      <c r="I6" s="117"/>
      <c r="J6" s="117"/>
      <c r="K6" s="118"/>
      <c r="L6"/>
      <c r="M6"/>
    </row>
    <row r="7" spans="1:13" s="69" customFormat="1" ht="18.45" x14ac:dyDescent="0.5">
      <c r="B7" s="107" t="s">
        <v>92</v>
      </c>
      <c r="C7" s="108"/>
      <c r="D7" s="108" t="s">
        <v>125</v>
      </c>
      <c r="E7" s="108"/>
      <c r="F7" s="108"/>
      <c r="G7" s="108"/>
      <c r="H7" s="108"/>
      <c r="I7" s="108"/>
      <c r="J7" s="108"/>
      <c r="K7" s="119"/>
      <c r="L7"/>
      <c r="M7"/>
    </row>
    <row r="8" spans="1:13" s="69" customFormat="1" ht="18.899999999999999" thickBot="1" x14ac:dyDescent="0.55000000000000004">
      <c r="B8" s="109" t="s">
        <v>93</v>
      </c>
      <c r="C8" s="110"/>
      <c r="D8" s="120"/>
      <c r="E8" s="120"/>
      <c r="F8" s="120"/>
      <c r="G8" s="120"/>
      <c r="H8" s="120"/>
      <c r="I8" s="120"/>
      <c r="J8" s="120"/>
      <c r="K8" s="121"/>
      <c r="L8"/>
      <c r="M8"/>
    </row>
    <row r="9" spans="1:13" ht="15" thickBot="1" x14ac:dyDescent="0.45"/>
    <row r="10" spans="1:13" ht="15.45" x14ac:dyDescent="0.4">
      <c r="B10" s="111" t="s">
        <v>100</v>
      </c>
      <c r="C10" s="112"/>
      <c r="D10" s="112"/>
      <c r="E10" s="112"/>
      <c r="F10" s="112"/>
      <c r="G10" s="112"/>
      <c r="H10" s="112"/>
      <c r="I10" s="112"/>
      <c r="J10" s="112"/>
      <c r="K10" s="113"/>
    </row>
    <row r="11" spans="1:13" x14ac:dyDescent="0.4">
      <c r="B11" s="114" t="s">
        <v>101</v>
      </c>
      <c r="C11" s="115"/>
      <c r="D11" s="115"/>
      <c r="E11" s="115"/>
      <c r="F11" s="115"/>
      <c r="G11" s="115"/>
      <c r="H11" s="115"/>
      <c r="I11" s="115"/>
      <c r="J11" s="115"/>
      <c r="K11" s="116"/>
    </row>
    <row r="12" spans="1:13" ht="15" customHeight="1" x14ac:dyDescent="0.4">
      <c r="B12" s="114" t="s">
        <v>179</v>
      </c>
      <c r="C12" s="115"/>
      <c r="D12" s="115"/>
      <c r="E12" s="115"/>
      <c r="F12" s="115"/>
      <c r="G12" s="115"/>
      <c r="H12" s="115"/>
      <c r="I12" s="115"/>
      <c r="J12" s="115"/>
      <c r="K12" s="116"/>
    </row>
    <row r="13" spans="1:13" x14ac:dyDescent="0.4">
      <c r="B13" s="114" t="s">
        <v>193</v>
      </c>
      <c r="C13" s="115"/>
      <c r="D13" s="115"/>
      <c r="E13" s="115"/>
      <c r="F13" s="115"/>
      <c r="G13" s="115"/>
      <c r="H13" s="115"/>
      <c r="I13" s="115"/>
      <c r="J13" s="115"/>
      <c r="K13" s="116"/>
    </row>
    <row r="14" spans="1:13" ht="28.85" customHeight="1" x14ac:dyDescent="0.4">
      <c r="B14" s="114" t="s">
        <v>164</v>
      </c>
      <c r="C14" s="115"/>
      <c r="D14" s="115"/>
      <c r="E14" s="115"/>
      <c r="F14" s="115"/>
      <c r="G14" s="115"/>
      <c r="H14" s="115"/>
      <c r="I14" s="115"/>
      <c r="J14" s="115"/>
      <c r="K14" s="116"/>
    </row>
    <row r="15" spans="1:13" x14ac:dyDescent="0.4">
      <c r="B15" s="114" t="s">
        <v>119</v>
      </c>
      <c r="C15" s="115"/>
      <c r="D15" s="115"/>
      <c r="E15" s="115"/>
      <c r="F15" s="115"/>
      <c r="G15" s="115"/>
      <c r="H15" s="115"/>
      <c r="I15" s="115"/>
      <c r="J15" s="115"/>
      <c r="K15" s="116"/>
    </row>
    <row r="16" spans="1:13" x14ac:dyDescent="0.4">
      <c r="B16" s="114" t="s">
        <v>122</v>
      </c>
      <c r="C16" s="115"/>
      <c r="D16" s="115"/>
      <c r="E16" s="115"/>
      <c r="F16" s="115"/>
      <c r="G16" s="115"/>
      <c r="H16" s="115"/>
      <c r="I16" s="115"/>
      <c r="J16" s="115"/>
      <c r="K16" s="116"/>
    </row>
    <row r="17" spans="1:12" x14ac:dyDescent="0.4">
      <c r="B17" s="114" t="s">
        <v>165</v>
      </c>
      <c r="C17" s="115"/>
      <c r="D17" s="115"/>
      <c r="E17" s="115"/>
      <c r="F17" s="115"/>
      <c r="G17" s="115"/>
      <c r="H17" s="115"/>
      <c r="I17" s="115"/>
      <c r="J17" s="115"/>
      <c r="K17" s="116"/>
    </row>
    <row r="18" spans="1:12" x14ac:dyDescent="0.4">
      <c r="B18" s="114" t="s">
        <v>166</v>
      </c>
      <c r="C18" s="115"/>
      <c r="D18" s="115"/>
      <c r="E18" s="115"/>
      <c r="F18" s="115"/>
      <c r="G18" s="115"/>
      <c r="H18" s="115"/>
      <c r="I18" s="115"/>
      <c r="J18" s="115"/>
      <c r="K18" s="116"/>
    </row>
    <row r="19" spans="1:12" x14ac:dyDescent="0.4">
      <c r="B19" s="114" t="s">
        <v>192</v>
      </c>
      <c r="C19" s="115"/>
      <c r="D19" s="115"/>
      <c r="E19" s="115"/>
      <c r="F19" s="115"/>
      <c r="G19" s="115"/>
      <c r="H19" s="115"/>
      <c r="I19" s="115"/>
      <c r="J19" s="115"/>
      <c r="K19" s="116"/>
    </row>
    <row r="20" spans="1:12" x14ac:dyDescent="0.4">
      <c r="B20" s="114" t="s">
        <v>157</v>
      </c>
      <c r="C20" s="115"/>
      <c r="D20" s="115"/>
      <c r="E20" s="115"/>
      <c r="F20" s="115"/>
      <c r="G20" s="115"/>
      <c r="H20" s="115"/>
      <c r="I20" s="115"/>
      <c r="J20" s="115"/>
      <c r="K20" s="116"/>
    </row>
    <row r="21" spans="1:12" x14ac:dyDescent="0.4">
      <c r="B21" s="114" t="s">
        <v>158</v>
      </c>
      <c r="C21" s="115"/>
      <c r="D21" s="115"/>
      <c r="E21" s="115"/>
      <c r="F21" s="115"/>
      <c r="G21" s="115"/>
      <c r="H21" s="115"/>
      <c r="I21" s="115"/>
      <c r="J21" s="115"/>
      <c r="K21" s="116"/>
    </row>
    <row r="22" spans="1:12" x14ac:dyDescent="0.4">
      <c r="B22" s="114" t="s">
        <v>159</v>
      </c>
      <c r="C22" s="115"/>
      <c r="D22" s="115"/>
      <c r="E22" s="115"/>
      <c r="F22" s="115"/>
      <c r="G22" s="115"/>
      <c r="H22" s="115"/>
      <c r="I22" s="115"/>
      <c r="J22" s="115"/>
      <c r="K22" s="116"/>
    </row>
    <row r="23" spans="1:12" ht="15" thickBot="1" x14ac:dyDescent="0.45">
      <c r="B23" s="122" t="s">
        <v>156</v>
      </c>
      <c r="C23" s="123"/>
      <c r="D23" s="123"/>
      <c r="E23" s="123"/>
      <c r="F23" s="123"/>
      <c r="G23" s="123"/>
      <c r="H23" s="123"/>
      <c r="I23" s="123"/>
      <c r="J23" s="123"/>
      <c r="K23" s="124"/>
    </row>
    <row r="24" spans="1:12" x14ac:dyDescent="0.4">
      <c r="A24" s="66"/>
      <c r="B24" s="66"/>
      <c r="C24" s="66"/>
      <c r="D24" s="66"/>
      <c r="E24" s="66"/>
      <c r="F24" s="66"/>
      <c r="G24" s="66"/>
      <c r="H24" s="66"/>
    </row>
    <row r="25" spans="1:12" ht="18.899999999999999" thickBot="1" x14ac:dyDescent="0.55000000000000004">
      <c r="A25" s="66"/>
      <c r="B25" s="73" t="s">
        <v>114</v>
      </c>
      <c r="C25" s="66"/>
      <c r="D25" s="66"/>
      <c r="E25" s="66"/>
      <c r="F25" s="66"/>
      <c r="G25" s="66"/>
      <c r="H25" s="66"/>
    </row>
    <row r="26" spans="1:12" ht="15.9" x14ac:dyDescent="0.4">
      <c r="B26" s="100" t="s">
        <v>116</v>
      </c>
      <c r="C26" s="74" t="s">
        <v>106</v>
      </c>
      <c r="D26" s="74" t="s">
        <v>107</v>
      </c>
      <c r="E26" s="74" t="s">
        <v>108</v>
      </c>
      <c r="F26" s="74" t="s">
        <v>109</v>
      </c>
      <c r="G26" s="74" t="s">
        <v>160</v>
      </c>
      <c r="H26" s="74" t="s">
        <v>110</v>
      </c>
      <c r="I26" s="74" t="s">
        <v>111</v>
      </c>
      <c r="J26" s="74" t="s">
        <v>112</v>
      </c>
      <c r="K26" s="74" t="s">
        <v>113</v>
      </c>
    </row>
    <row r="27" spans="1:12" ht="31.75" x14ac:dyDescent="0.4">
      <c r="B27" s="101"/>
      <c r="C27" s="74" t="s">
        <v>121</v>
      </c>
      <c r="D27" s="74" t="s">
        <v>121</v>
      </c>
      <c r="E27" s="74" t="s">
        <v>121</v>
      </c>
      <c r="F27" s="74" t="s">
        <v>121</v>
      </c>
      <c r="G27" s="74" t="s">
        <v>121</v>
      </c>
      <c r="H27" s="74" t="s">
        <v>121</v>
      </c>
      <c r="I27" s="74" t="s">
        <v>121</v>
      </c>
      <c r="J27" s="74" t="s">
        <v>121</v>
      </c>
      <c r="K27" s="74" t="s">
        <v>121</v>
      </c>
    </row>
    <row r="28" spans="1:12" s="77" customFormat="1" x14ac:dyDescent="0.4">
      <c r="B28" s="63" t="s">
        <v>104</v>
      </c>
      <c r="C28" s="78"/>
      <c r="D28" s="78"/>
      <c r="E28" s="78"/>
      <c r="F28" s="78"/>
      <c r="G28" s="78"/>
      <c r="H28" s="78"/>
      <c r="I28" s="78"/>
      <c r="J28" s="78"/>
      <c r="K28" s="78"/>
      <c r="L28"/>
    </row>
    <row r="29" spans="1:12" s="77" customFormat="1" x14ac:dyDescent="0.4">
      <c r="B29" s="96" t="s">
        <v>163</v>
      </c>
      <c r="C29" s="78"/>
      <c r="D29" s="78"/>
      <c r="E29" s="78"/>
      <c r="F29" s="78"/>
      <c r="G29" s="78"/>
      <c r="H29" s="78"/>
      <c r="I29" s="78"/>
      <c r="J29" s="78"/>
      <c r="K29" s="78"/>
      <c r="L29"/>
    </row>
    <row r="30" spans="1:12" s="77" customFormat="1" ht="29.15" x14ac:dyDescent="0.4">
      <c r="B30" s="96" t="s">
        <v>184</v>
      </c>
      <c r="C30" s="78"/>
      <c r="D30" s="78"/>
      <c r="E30" s="78"/>
      <c r="F30" s="78"/>
      <c r="G30" s="78"/>
      <c r="H30" s="78"/>
      <c r="I30" s="78"/>
      <c r="J30" s="78"/>
      <c r="K30" s="78"/>
      <c r="L30"/>
    </row>
    <row r="31" spans="1:12" s="77" customFormat="1" x14ac:dyDescent="0.4">
      <c r="B31" s="63" t="s">
        <v>105</v>
      </c>
      <c r="C31" s="78"/>
      <c r="D31" s="78"/>
      <c r="E31" s="78"/>
      <c r="F31" s="78"/>
      <c r="G31" s="78"/>
      <c r="H31" s="78"/>
      <c r="I31" s="78"/>
      <c r="J31" s="78"/>
      <c r="K31" s="78"/>
      <c r="L31"/>
    </row>
    <row r="32" spans="1:12" x14ac:dyDescent="0.4">
      <c r="B32" s="66"/>
      <c r="C32" s="66"/>
    </row>
    <row r="33" spans="2:12" ht="18.899999999999999" thickBot="1" x14ac:dyDescent="0.55000000000000004">
      <c r="B33" s="73" t="s">
        <v>115</v>
      </c>
      <c r="C33" s="66"/>
      <c r="D33" s="66"/>
      <c r="E33" s="66"/>
      <c r="F33" s="66"/>
      <c r="G33" s="66"/>
      <c r="H33" s="66"/>
    </row>
    <row r="34" spans="2:12" ht="15.9" x14ac:dyDescent="0.4">
      <c r="B34" s="100" t="s">
        <v>116</v>
      </c>
      <c r="C34" s="74" t="s">
        <v>106</v>
      </c>
      <c r="D34" s="74" t="s">
        <v>107</v>
      </c>
      <c r="E34" s="74" t="s">
        <v>108</v>
      </c>
      <c r="F34" s="74" t="s">
        <v>109</v>
      </c>
      <c r="G34" s="74" t="s">
        <v>160</v>
      </c>
      <c r="H34" s="74" t="s">
        <v>110</v>
      </c>
      <c r="I34" s="74" t="s">
        <v>111</v>
      </c>
      <c r="J34" s="74" t="s">
        <v>112</v>
      </c>
      <c r="K34" s="74" t="s">
        <v>113</v>
      </c>
    </row>
    <row r="35" spans="2:12" ht="31.75" x14ac:dyDescent="0.4">
      <c r="B35" s="101"/>
      <c r="C35" s="74" t="s">
        <v>120</v>
      </c>
      <c r="D35" s="74" t="s">
        <v>120</v>
      </c>
      <c r="E35" s="74" t="s">
        <v>120</v>
      </c>
      <c r="F35" s="74" t="s">
        <v>120</v>
      </c>
      <c r="G35" s="74" t="s">
        <v>121</v>
      </c>
      <c r="H35" s="74" t="s">
        <v>120</v>
      </c>
      <c r="I35" s="74" t="s">
        <v>120</v>
      </c>
      <c r="J35" s="74" t="s">
        <v>120</v>
      </c>
      <c r="K35" s="74" t="s">
        <v>120</v>
      </c>
    </row>
    <row r="36" spans="2:12" s="77" customFormat="1" x14ac:dyDescent="0.4">
      <c r="B36" s="67" t="s">
        <v>185</v>
      </c>
      <c r="C36" s="78"/>
      <c r="D36" s="78"/>
      <c r="E36" s="78"/>
      <c r="F36" s="78"/>
      <c r="G36" s="78"/>
      <c r="H36" s="78"/>
      <c r="I36" s="78"/>
      <c r="J36" s="78"/>
      <c r="K36" s="78"/>
      <c r="L36"/>
    </row>
    <row r="37" spans="2:12" s="77" customFormat="1" x14ac:dyDescent="0.4">
      <c r="B37" s="67" t="s">
        <v>178</v>
      </c>
      <c r="C37" s="78"/>
      <c r="D37" s="78"/>
      <c r="E37" s="78"/>
      <c r="F37" s="78"/>
      <c r="G37" s="78"/>
      <c r="H37" s="78"/>
      <c r="I37" s="78"/>
      <c r="J37" s="78"/>
      <c r="K37" s="78"/>
      <c r="L37"/>
    </row>
    <row r="38" spans="2:12" s="77" customFormat="1" ht="29.15" x14ac:dyDescent="0.4">
      <c r="B38" s="67" t="s">
        <v>174</v>
      </c>
      <c r="C38" s="78"/>
      <c r="D38" s="78"/>
      <c r="E38" s="78"/>
      <c r="F38" s="78"/>
      <c r="G38" s="78"/>
      <c r="H38" s="78"/>
      <c r="I38" s="78"/>
      <c r="J38" s="78"/>
      <c r="K38" s="78"/>
      <c r="L38"/>
    </row>
    <row r="39" spans="2:12" s="77" customFormat="1" ht="29.15" x14ac:dyDescent="0.4">
      <c r="B39" s="67" t="s">
        <v>175</v>
      </c>
      <c r="C39" s="78"/>
      <c r="D39" s="78"/>
      <c r="E39" s="78"/>
      <c r="F39" s="78"/>
      <c r="G39" s="78"/>
      <c r="H39" s="78"/>
      <c r="I39" s="78"/>
      <c r="J39" s="78"/>
      <c r="K39" s="78"/>
      <c r="L39"/>
    </row>
    <row r="40" spans="2:12" s="77" customFormat="1" ht="29.15" x14ac:dyDescent="0.4">
      <c r="B40" s="67" t="s">
        <v>176</v>
      </c>
      <c r="C40" s="78"/>
      <c r="D40" s="78"/>
      <c r="E40" s="78"/>
      <c r="F40" s="78"/>
      <c r="G40" s="78"/>
      <c r="H40" s="78"/>
      <c r="I40" s="78"/>
      <c r="J40" s="78"/>
      <c r="K40" s="78"/>
      <c r="L40"/>
    </row>
    <row r="41" spans="2:12" s="77" customFormat="1" ht="29.15" x14ac:dyDescent="0.4">
      <c r="B41" s="67" t="s">
        <v>177</v>
      </c>
      <c r="C41" s="78"/>
      <c r="D41" s="78"/>
      <c r="E41" s="78"/>
      <c r="F41" s="78"/>
      <c r="G41" s="78"/>
      <c r="H41" s="78"/>
      <c r="I41" s="78"/>
      <c r="J41" s="78"/>
      <c r="K41" s="78"/>
      <c r="L41"/>
    </row>
    <row r="42" spans="2:12" s="77" customFormat="1" ht="29.15" x14ac:dyDescent="0.4">
      <c r="B42" s="67" t="s">
        <v>180</v>
      </c>
      <c r="C42" s="78"/>
      <c r="D42" s="78"/>
      <c r="E42" s="78"/>
      <c r="F42" s="78"/>
      <c r="G42" s="78"/>
      <c r="H42" s="78"/>
      <c r="I42" s="78"/>
      <c r="J42" s="78"/>
      <c r="K42" s="78"/>
      <c r="L42"/>
    </row>
    <row r="43" spans="2:12" x14ac:dyDescent="0.4">
      <c r="B43" s="66"/>
      <c r="C43" s="66"/>
    </row>
    <row r="44" spans="2:12" ht="18.899999999999999" thickBot="1" x14ac:dyDescent="0.55000000000000004">
      <c r="B44" s="73" t="s">
        <v>186</v>
      </c>
      <c r="C44" s="66"/>
      <c r="D44" s="66"/>
      <c r="E44" s="66"/>
      <c r="F44" s="66"/>
      <c r="G44" s="66"/>
      <c r="H44" s="66"/>
    </row>
    <row r="45" spans="2:12" ht="15.9" x14ac:dyDescent="0.4">
      <c r="B45" s="100" t="s">
        <v>116</v>
      </c>
      <c r="C45" s="74" t="s">
        <v>106</v>
      </c>
      <c r="D45" s="74" t="s">
        <v>107</v>
      </c>
      <c r="E45" s="74" t="s">
        <v>108</v>
      </c>
      <c r="F45" s="74" t="s">
        <v>109</v>
      </c>
      <c r="G45" s="74" t="s">
        <v>160</v>
      </c>
      <c r="H45" s="74" t="s">
        <v>110</v>
      </c>
      <c r="I45" s="74" t="s">
        <v>111</v>
      </c>
      <c r="J45" s="74" t="s">
        <v>112</v>
      </c>
      <c r="K45" s="74" t="s">
        <v>113</v>
      </c>
    </row>
    <row r="46" spans="2:12" ht="31.75" x14ac:dyDescent="0.4">
      <c r="B46" s="101"/>
      <c r="C46" s="74" t="s">
        <v>120</v>
      </c>
      <c r="D46" s="74" t="s">
        <v>120</v>
      </c>
      <c r="E46" s="74" t="s">
        <v>120</v>
      </c>
      <c r="F46" s="74" t="s">
        <v>120</v>
      </c>
      <c r="G46" s="74" t="s">
        <v>121</v>
      </c>
      <c r="H46" s="74" t="s">
        <v>120</v>
      </c>
      <c r="I46" s="74" t="s">
        <v>120</v>
      </c>
      <c r="J46" s="74" t="s">
        <v>120</v>
      </c>
      <c r="K46" s="74" t="s">
        <v>120</v>
      </c>
    </row>
    <row r="47" spans="2:12" x14ac:dyDescent="0.4">
      <c r="B47" s="87" t="s">
        <v>190</v>
      </c>
      <c r="C47" s="78"/>
      <c r="D47" s="78"/>
      <c r="E47" s="78"/>
      <c r="F47" s="78"/>
      <c r="G47" s="78"/>
      <c r="H47" s="78"/>
      <c r="I47" s="78"/>
      <c r="J47" s="78"/>
      <c r="K47" s="78"/>
    </row>
    <row r="48" spans="2:12" x14ac:dyDescent="0.4">
      <c r="B48" s="87" t="s">
        <v>187</v>
      </c>
      <c r="C48" s="78"/>
      <c r="D48" s="78"/>
      <c r="E48" s="78"/>
      <c r="F48" s="78"/>
      <c r="G48" s="78"/>
      <c r="H48" s="78"/>
      <c r="I48" s="78"/>
      <c r="J48" s="78"/>
      <c r="K48" s="78"/>
    </row>
    <row r="49" spans="2:11" x14ac:dyDescent="0.4">
      <c r="B49" s="87" t="s">
        <v>191</v>
      </c>
      <c r="C49" s="78"/>
      <c r="D49" s="78"/>
      <c r="E49" s="78"/>
      <c r="F49" s="78"/>
      <c r="G49" s="78"/>
      <c r="H49" s="78"/>
      <c r="I49" s="78"/>
      <c r="J49" s="78"/>
      <c r="K49" s="78"/>
    </row>
    <row r="50" spans="2:11" x14ac:dyDescent="0.4">
      <c r="C50" s="66"/>
    </row>
    <row r="51" spans="2:11" x14ac:dyDescent="0.4">
      <c r="B51" s="66"/>
      <c r="C51" s="66"/>
    </row>
    <row r="52" spans="2:11" x14ac:dyDescent="0.4">
      <c r="B52" s="66"/>
      <c r="C52" s="66"/>
    </row>
    <row r="53" spans="2:11" ht="18.45" x14ac:dyDescent="0.5">
      <c r="B53" s="73" t="s">
        <v>188</v>
      </c>
    </row>
    <row r="54" spans="2:11" ht="15.9" x14ac:dyDescent="0.4">
      <c r="B54" s="103" t="s">
        <v>102</v>
      </c>
      <c r="C54" s="103"/>
      <c r="D54" s="65" t="s">
        <v>98</v>
      </c>
      <c r="E54" s="65" t="s">
        <v>99</v>
      </c>
      <c r="F54" s="66"/>
    </row>
    <row r="55" spans="2:11" x14ac:dyDescent="0.4">
      <c r="B55" s="104" t="s">
        <v>103</v>
      </c>
      <c r="C55" s="104"/>
      <c r="D55" s="68"/>
      <c r="E55" s="68"/>
      <c r="F55" s="66"/>
    </row>
    <row r="56" spans="2:11" x14ac:dyDescent="0.4">
      <c r="B56" s="66"/>
      <c r="C56" s="66"/>
      <c r="D56" s="66"/>
      <c r="E56" s="66"/>
      <c r="F56" s="66"/>
    </row>
    <row r="57" spans="2:11" ht="18.899999999999999" thickBot="1" x14ac:dyDescent="0.55000000000000004">
      <c r="B57" s="73" t="s">
        <v>189</v>
      </c>
      <c r="C57" s="66"/>
      <c r="D57" s="66"/>
      <c r="E57" s="66"/>
      <c r="F57" s="66"/>
      <c r="G57" s="66"/>
      <c r="H57" s="66"/>
    </row>
    <row r="58" spans="2:11" ht="31.75" x14ac:dyDescent="0.4">
      <c r="B58" s="64" t="s">
        <v>116</v>
      </c>
      <c r="C58" s="74" t="s">
        <v>106</v>
      </c>
      <c r="D58" s="74" t="s">
        <v>107</v>
      </c>
      <c r="E58" s="74" t="s">
        <v>108</v>
      </c>
      <c r="F58" s="74" t="s">
        <v>109</v>
      </c>
      <c r="G58" s="74" t="s">
        <v>160</v>
      </c>
      <c r="H58" s="74" t="s">
        <v>110</v>
      </c>
      <c r="I58" s="74" t="s">
        <v>123</v>
      </c>
      <c r="J58" s="74" t="s">
        <v>112</v>
      </c>
      <c r="K58" s="74" t="s">
        <v>113</v>
      </c>
    </row>
    <row r="59" spans="2:11" x14ac:dyDescent="0.4">
      <c r="B59" s="75" t="s">
        <v>143</v>
      </c>
      <c r="C59" s="80">
        <v>35</v>
      </c>
      <c r="D59" s="80">
        <v>49</v>
      </c>
      <c r="E59" s="80">
        <v>29</v>
      </c>
      <c r="F59" s="80">
        <v>75</v>
      </c>
      <c r="G59" s="80">
        <v>21</v>
      </c>
      <c r="H59" s="80">
        <v>23</v>
      </c>
      <c r="I59" s="80">
        <v>141</v>
      </c>
      <c r="J59" s="80">
        <v>60</v>
      </c>
      <c r="K59" s="80">
        <v>38</v>
      </c>
    </row>
    <row r="60" spans="2:11" x14ac:dyDescent="0.4">
      <c r="B60" s="79" t="s">
        <v>141</v>
      </c>
      <c r="C60" s="80">
        <v>23</v>
      </c>
      <c r="D60" s="80">
        <v>26</v>
      </c>
      <c r="E60" s="80">
        <v>5</v>
      </c>
      <c r="F60" s="80">
        <v>15</v>
      </c>
      <c r="G60" s="80">
        <v>20</v>
      </c>
      <c r="H60" s="80">
        <v>16</v>
      </c>
      <c r="I60" s="80">
        <v>29</v>
      </c>
      <c r="J60" s="80">
        <v>13</v>
      </c>
      <c r="K60" s="80">
        <v>4</v>
      </c>
    </row>
    <row r="61" spans="2:11" x14ac:dyDescent="0.4">
      <c r="B61" s="79" t="s">
        <v>140</v>
      </c>
      <c r="C61" s="80">
        <v>113</v>
      </c>
      <c r="D61" s="80">
        <v>221</v>
      </c>
      <c r="E61" s="80">
        <v>26</v>
      </c>
      <c r="F61" s="80">
        <v>60</v>
      </c>
      <c r="G61" s="80">
        <v>40</v>
      </c>
      <c r="H61" s="80">
        <v>44</v>
      </c>
      <c r="I61" s="80">
        <v>126</v>
      </c>
      <c r="J61" s="80">
        <v>110</v>
      </c>
      <c r="K61" s="80">
        <v>124</v>
      </c>
    </row>
    <row r="62" spans="2:11" x14ac:dyDescent="0.4">
      <c r="B62" s="79" t="s">
        <v>142</v>
      </c>
      <c r="C62" s="80">
        <v>210</v>
      </c>
      <c r="D62" s="80">
        <v>166</v>
      </c>
      <c r="E62" s="80">
        <v>256</v>
      </c>
      <c r="F62" s="80">
        <v>523</v>
      </c>
      <c r="G62" s="80">
        <v>138</v>
      </c>
      <c r="H62" s="80">
        <v>122</v>
      </c>
      <c r="I62" s="80">
        <v>1088</v>
      </c>
      <c r="J62" s="80">
        <v>444</v>
      </c>
      <c r="K62" s="80">
        <v>232</v>
      </c>
    </row>
    <row r="63" spans="2:11" ht="15" thickBot="1" x14ac:dyDescent="0.45">
      <c r="B63" s="81" t="s">
        <v>117</v>
      </c>
      <c r="C63" s="82">
        <f>SUM(C59:C62)</f>
        <v>381</v>
      </c>
      <c r="D63" s="82">
        <f t="shared" ref="D63:K63" si="0">SUM(D59:D62)</f>
        <v>462</v>
      </c>
      <c r="E63" s="82">
        <f t="shared" si="0"/>
        <v>316</v>
      </c>
      <c r="F63" s="82">
        <f t="shared" si="0"/>
        <v>673</v>
      </c>
      <c r="G63" s="82">
        <f t="shared" si="0"/>
        <v>219</v>
      </c>
      <c r="H63" s="82">
        <f t="shared" si="0"/>
        <v>205</v>
      </c>
      <c r="I63" s="82">
        <f t="shared" si="0"/>
        <v>1384</v>
      </c>
      <c r="J63" s="82">
        <f t="shared" si="0"/>
        <v>627</v>
      </c>
      <c r="K63" s="82">
        <f t="shared" si="0"/>
        <v>398</v>
      </c>
    </row>
    <row r="64" spans="2:11" ht="15" thickTop="1" x14ac:dyDescent="0.4">
      <c r="B64" s="66"/>
      <c r="C64" s="66"/>
      <c r="D64" s="66"/>
      <c r="E64" s="66"/>
      <c r="F64" s="66"/>
      <c r="G64" s="66"/>
      <c r="H64" s="66"/>
      <c r="I64" s="66"/>
      <c r="J64" s="66"/>
    </row>
    <row r="65" spans="2:11" x14ac:dyDescent="0.4">
      <c r="B65" s="66"/>
      <c r="C65" s="66"/>
      <c r="D65" s="66"/>
      <c r="E65" s="66"/>
      <c r="F65" s="66"/>
      <c r="G65" s="66"/>
      <c r="H65" s="66"/>
      <c r="I65" s="66"/>
      <c r="J65" s="66"/>
    </row>
    <row r="66" spans="2:11" ht="15" thickBot="1" x14ac:dyDescent="0.45">
      <c r="B66" s="71"/>
      <c r="C66" s="71"/>
      <c r="E66" s="71"/>
      <c r="F66" s="66"/>
      <c r="G66" s="66"/>
      <c r="H66" s="66"/>
      <c r="I66" s="71"/>
      <c r="J66" s="66"/>
      <c r="K66" s="71"/>
    </row>
    <row r="67" spans="2:11" s="83" customFormat="1" ht="15.9" x14ac:dyDescent="0.45">
      <c r="B67" s="102" t="s">
        <v>118</v>
      </c>
      <c r="C67" s="102"/>
      <c r="E67" s="83" t="s">
        <v>95</v>
      </c>
      <c r="F67" s="85"/>
      <c r="G67" s="85"/>
      <c r="H67" s="85"/>
      <c r="I67" s="83" t="s">
        <v>94</v>
      </c>
      <c r="J67" s="85"/>
      <c r="K67" s="83" t="s">
        <v>96</v>
      </c>
    </row>
    <row r="68" spans="2:11" x14ac:dyDescent="0.4">
      <c r="F68" s="66"/>
      <c r="G68" s="66"/>
      <c r="H68" s="66"/>
      <c r="I68" s="66"/>
      <c r="J68" s="66"/>
    </row>
    <row r="69" spans="2:11" x14ac:dyDescent="0.4">
      <c r="F69" s="66"/>
      <c r="G69" s="66"/>
      <c r="H69" s="66"/>
      <c r="I69" s="66"/>
      <c r="J69" s="66"/>
    </row>
    <row r="70" spans="2:11" x14ac:dyDescent="0.4">
      <c r="F70" s="66"/>
      <c r="G70" s="66"/>
      <c r="H70" s="66"/>
      <c r="I70" s="66"/>
      <c r="J70" s="66"/>
    </row>
  </sheetData>
  <mergeCells count="28">
    <mergeCell ref="B23:K23"/>
    <mergeCell ref="B13:K13"/>
    <mergeCell ref="B14:K14"/>
    <mergeCell ref="B15:K15"/>
    <mergeCell ref="B17:K17"/>
    <mergeCell ref="B18:K18"/>
    <mergeCell ref="B19:K19"/>
    <mergeCell ref="B12:K12"/>
    <mergeCell ref="B16:K16"/>
    <mergeCell ref="B20:K20"/>
    <mergeCell ref="B21:K21"/>
    <mergeCell ref="B22:K22"/>
    <mergeCell ref="B5:C5"/>
    <mergeCell ref="B7:C7"/>
    <mergeCell ref="B8:C8"/>
    <mergeCell ref="B10:K10"/>
    <mergeCell ref="B11:K11"/>
    <mergeCell ref="D5:K5"/>
    <mergeCell ref="D7:K7"/>
    <mergeCell ref="D8:K8"/>
    <mergeCell ref="B6:C6"/>
    <mergeCell ref="D6:K6"/>
    <mergeCell ref="B26:B27"/>
    <mergeCell ref="B34:B35"/>
    <mergeCell ref="B67:C67"/>
    <mergeCell ref="B54:C54"/>
    <mergeCell ref="B55:C55"/>
    <mergeCell ref="B45:B46"/>
  </mergeCells>
  <pageMargins left="0.25" right="0.25"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5"/>
  <sheetViews>
    <sheetView topLeftCell="A50" zoomScale="110" zoomScaleNormal="110" workbookViewId="0">
      <selection activeCell="B32" sqref="B32"/>
    </sheetView>
  </sheetViews>
  <sheetFormatPr defaultRowHeight="14.6" x14ac:dyDescent="0.4"/>
  <cols>
    <col min="2" max="2" width="34.84375" customWidth="1"/>
    <col min="3" max="4" width="17.53515625" customWidth="1"/>
    <col min="5" max="5" width="18.07421875" customWidth="1"/>
    <col min="6" max="7" width="15.69140625" customWidth="1"/>
    <col min="8" max="8" width="18.4609375" customWidth="1"/>
    <col min="9" max="9" width="15" bestFit="1" customWidth="1"/>
    <col min="10" max="10" width="12.84375" customWidth="1"/>
    <col min="11" max="11" width="15.3046875" customWidth="1"/>
    <col min="12" max="12" width="15.4609375" customWidth="1"/>
  </cols>
  <sheetData>
    <row r="1" spans="1:13" x14ac:dyDescent="0.4">
      <c r="B1" s="70"/>
      <c r="C1" s="70"/>
      <c r="D1" s="70"/>
      <c r="E1" s="70"/>
      <c r="F1" s="70"/>
      <c r="G1" s="70"/>
      <c r="H1" s="70"/>
      <c r="I1" s="66"/>
      <c r="J1" s="66"/>
    </row>
    <row r="2" spans="1:13" x14ac:dyDescent="0.4">
      <c r="A2" s="66"/>
      <c r="B2" s="66"/>
      <c r="C2" s="66"/>
      <c r="D2" s="66"/>
      <c r="E2" s="66"/>
      <c r="F2" s="66"/>
      <c r="G2" s="66"/>
      <c r="H2" s="66"/>
      <c r="I2" s="66"/>
      <c r="J2" s="66"/>
    </row>
    <row r="3" spans="1:13" ht="20.6" x14ac:dyDescent="0.55000000000000004">
      <c r="A3" s="66"/>
      <c r="B3" s="72" t="s">
        <v>90</v>
      </c>
      <c r="C3" s="66"/>
      <c r="D3" s="66"/>
      <c r="E3" s="66"/>
      <c r="F3" s="66"/>
      <c r="G3" s="66"/>
      <c r="H3" s="66"/>
      <c r="I3" s="66"/>
      <c r="J3" s="66"/>
    </row>
    <row r="4" spans="1:13" ht="15" thickBot="1" x14ac:dyDescent="0.45">
      <c r="A4" s="66"/>
      <c r="B4" s="66"/>
      <c r="C4" s="66"/>
      <c r="D4" s="66"/>
      <c r="E4" s="66"/>
      <c r="F4" s="66"/>
      <c r="G4" s="66"/>
      <c r="H4" s="66"/>
      <c r="I4" s="66"/>
      <c r="J4" s="66"/>
    </row>
    <row r="5" spans="1:13" s="69" customFormat="1" ht="33.65" customHeight="1" thickBot="1" x14ac:dyDescent="0.55000000000000004">
      <c r="B5" s="105" t="s">
        <v>91</v>
      </c>
      <c r="C5" s="106"/>
      <c r="D5" s="117" t="s">
        <v>124</v>
      </c>
      <c r="E5" s="117"/>
      <c r="F5" s="117"/>
      <c r="G5" s="117"/>
      <c r="H5" s="117"/>
      <c r="I5" s="117"/>
      <c r="J5" s="117"/>
      <c r="K5" s="118"/>
      <c r="L5"/>
      <c r="M5"/>
    </row>
    <row r="6" spans="1:13" s="69" customFormat="1" ht="18.45" x14ac:dyDescent="0.5">
      <c r="B6" s="105" t="s">
        <v>130</v>
      </c>
      <c r="C6" s="106"/>
      <c r="D6" s="117" t="s">
        <v>183</v>
      </c>
      <c r="E6" s="117"/>
      <c r="F6" s="117"/>
      <c r="G6" s="117"/>
      <c r="H6" s="117"/>
      <c r="I6" s="117"/>
      <c r="J6" s="117"/>
      <c r="K6" s="118"/>
      <c r="L6"/>
      <c r="M6"/>
    </row>
    <row r="7" spans="1:13" s="69" customFormat="1" ht="18.45" x14ac:dyDescent="0.5">
      <c r="B7" s="107" t="s">
        <v>92</v>
      </c>
      <c r="C7" s="108"/>
      <c r="D7" s="108" t="s">
        <v>125</v>
      </c>
      <c r="E7" s="108"/>
      <c r="F7" s="108"/>
      <c r="G7" s="108"/>
      <c r="H7" s="108"/>
      <c r="I7" s="108"/>
      <c r="J7" s="108"/>
      <c r="K7" s="119"/>
      <c r="L7"/>
      <c r="M7"/>
    </row>
    <row r="8" spans="1:13" s="69" customFormat="1" ht="18.899999999999999" thickBot="1" x14ac:dyDescent="0.55000000000000004">
      <c r="B8" s="109" t="s">
        <v>93</v>
      </c>
      <c r="C8" s="110"/>
      <c r="D8" s="120"/>
      <c r="E8" s="120"/>
      <c r="F8" s="120"/>
      <c r="G8" s="120"/>
      <c r="H8" s="120"/>
      <c r="I8" s="120"/>
      <c r="J8" s="120"/>
      <c r="K8" s="121"/>
      <c r="L8"/>
      <c r="M8"/>
    </row>
    <row r="9" spans="1:13" ht="15" thickBot="1" x14ac:dyDescent="0.45"/>
    <row r="10" spans="1:13" ht="15.45" x14ac:dyDescent="0.4">
      <c r="B10" s="111" t="s">
        <v>100</v>
      </c>
      <c r="C10" s="112"/>
      <c r="D10" s="112"/>
      <c r="E10" s="112"/>
      <c r="F10" s="112"/>
      <c r="G10" s="112"/>
      <c r="H10" s="112"/>
      <c r="I10" s="112"/>
      <c r="J10" s="112"/>
      <c r="K10" s="113"/>
    </row>
    <row r="11" spans="1:13" x14ac:dyDescent="0.4">
      <c r="B11" s="114" t="s">
        <v>101</v>
      </c>
      <c r="C11" s="115"/>
      <c r="D11" s="115"/>
      <c r="E11" s="115"/>
      <c r="F11" s="115"/>
      <c r="G11" s="115"/>
      <c r="H11" s="115"/>
      <c r="I11" s="115"/>
      <c r="J11" s="115"/>
      <c r="K11" s="116"/>
    </row>
    <row r="12" spans="1:13" ht="15" customHeight="1" x14ac:dyDescent="0.4">
      <c r="B12" s="114" t="s">
        <v>97</v>
      </c>
      <c r="C12" s="115"/>
      <c r="D12" s="115"/>
      <c r="E12" s="115"/>
      <c r="F12" s="115"/>
      <c r="G12" s="115"/>
      <c r="H12" s="115"/>
      <c r="I12" s="115"/>
      <c r="J12" s="115"/>
      <c r="K12" s="116"/>
    </row>
    <row r="13" spans="1:13" x14ac:dyDescent="0.4">
      <c r="B13" s="114" t="s">
        <v>193</v>
      </c>
      <c r="C13" s="115"/>
      <c r="D13" s="115"/>
      <c r="E13" s="115"/>
      <c r="F13" s="115"/>
      <c r="G13" s="115"/>
      <c r="H13" s="115"/>
      <c r="I13" s="115"/>
      <c r="J13" s="115"/>
      <c r="K13" s="116"/>
    </row>
    <row r="14" spans="1:13" ht="28.85" customHeight="1" x14ac:dyDescent="0.4">
      <c r="B14" s="114" t="s">
        <v>171</v>
      </c>
      <c r="C14" s="115"/>
      <c r="D14" s="115"/>
      <c r="E14" s="115"/>
      <c r="F14" s="115"/>
      <c r="G14" s="115"/>
      <c r="H14" s="115"/>
      <c r="I14" s="115"/>
      <c r="J14" s="115"/>
      <c r="K14" s="116"/>
    </row>
    <row r="15" spans="1:13" x14ac:dyDescent="0.4">
      <c r="B15" s="114" t="s">
        <v>119</v>
      </c>
      <c r="C15" s="115"/>
      <c r="D15" s="115"/>
      <c r="E15" s="115"/>
      <c r="F15" s="115"/>
      <c r="G15" s="115"/>
      <c r="H15" s="115"/>
      <c r="I15" s="115"/>
      <c r="J15" s="115"/>
      <c r="K15" s="116"/>
    </row>
    <row r="16" spans="1:13" x14ac:dyDescent="0.4">
      <c r="B16" s="114" t="s">
        <v>122</v>
      </c>
      <c r="C16" s="115"/>
      <c r="D16" s="115"/>
      <c r="E16" s="115"/>
      <c r="F16" s="115"/>
      <c r="G16" s="115"/>
      <c r="H16" s="115"/>
      <c r="I16" s="115"/>
      <c r="J16" s="115"/>
      <c r="K16" s="116"/>
    </row>
    <row r="17" spans="1:12" x14ac:dyDescent="0.4">
      <c r="B17" s="114" t="s">
        <v>169</v>
      </c>
      <c r="C17" s="115"/>
      <c r="D17" s="115"/>
      <c r="E17" s="115"/>
      <c r="F17" s="115"/>
      <c r="G17" s="115"/>
      <c r="H17" s="115"/>
      <c r="I17" s="115"/>
      <c r="J17" s="115"/>
      <c r="K17" s="116"/>
    </row>
    <row r="18" spans="1:12" x14ac:dyDescent="0.4">
      <c r="B18" s="114" t="s">
        <v>170</v>
      </c>
      <c r="C18" s="115"/>
      <c r="D18" s="115"/>
      <c r="E18" s="115"/>
      <c r="F18" s="115"/>
      <c r="G18" s="115"/>
      <c r="H18" s="115"/>
      <c r="I18" s="115"/>
      <c r="J18" s="115"/>
      <c r="K18" s="116"/>
    </row>
    <row r="19" spans="1:12" x14ac:dyDescent="0.4">
      <c r="B19" s="114" t="s">
        <v>192</v>
      </c>
      <c r="C19" s="115"/>
      <c r="D19" s="115"/>
      <c r="E19" s="115"/>
      <c r="F19" s="115"/>
      <c r="G19" s="115"/>
      <c r="H19" s="115"/>
      <c r="I19" s="115"/>
      <c r="J19" s="115"/>
      <c r="K19" s="116"/>
    </row>
    <row r="20" spans="1:12" x14ac:dyDescent="0.4">
      <c r="B20" s="114" t="s">
        <v>199</v>
      </c>
      <c r="C20" s="115"/>
      <c r="D20" s="115"/>
      <c r="E20" s="115"/>
      <c r="F20" s="115"/>
      <c r="G20" s="115"/>
      <c r="H20" s="115"/>
      <c r="I20" s="115"/>
      <c r="J20" s="115"/>
      <c r="K20" s="116"/>
    </row>
    <row r="21" spans="1:12" x14ac:dyDescent="0.4">
      <c r="B21" s="114" t="s">
        <v>195</v>
      </c>
      <c r="C21" s="115"/>
      <c r="D21" s="115"/>
      <c r="E21" s="115"/>
      <c r="F21" s="115"/>
      <c r="G21" s="115"/>
      <c r="H21" s="115"/>
      <c r="I21" s="115"/>
      <c r="J21" s="115"/>
      <c r="K21" s="116"/>
    </row>
    <row r="22" spans="1:12" x14ac:dyDescent="0.4">
      <c r="B22" s="114" t="s">
        <v>196</v>
      </c>
      <c r="C22" s="115"/>
      <c r="D22" s="115"/>
      <c r="E22" s="115"/>
      <c r="F22" s="115"/>
      <c r="G22" s="115"/>
      <c r="H22" s="115"/>
      <c r="I22" s="115"/>
      <c r="J22" s="115"/>
      <c r="K22" s="116"/>
    </row>
    <row r="23" spans="1:12" x14ac:dyDescent="0.4">
      <c r="B23" s="114" t="s">
        <v>197</v>
      </c>
      <c r="C23" s="115"/>
      <c r="D23" s="115"/>
      <c r="E23" s="115"/>
      <c r="F23" s="115"/>
      <c r="G23" s="115"/>
      <c r="H23" s="115"/>
      <c r="I23" s="115"/>
      <c r="J23" s="115"/>
      <c r="K23" s="116"/>
    </row>
    <row r="24" spans="1:12" ht="15" thickBot="1" x14ac:dyDescent="0.45">
      <c r="B24" s="122" t="s">
        <v>198</v>
      </c>
      <c r="C24" s="123"/>
      <c r="D24" s="123"/>
      <c r="E24" s="123"/>
      <c r="F24" s="123"/>
      <c r="G24" s="123"/>
      <c r="H24" s="123"/>
      <c r="I24" s="123"/>
      <c r="J24" s="123"/>
      <c r="K24" s="124"/>
    </row>
    <row r="25" spans="1:12" x14ac:dyDescent="0.4">
      <c r="A25" s="66"/>
      <c r="B25" s="66"/>
      <c r="C25" s="66"/>
      <c r="D25" s="66"/>
      <c r="E25" s="66"/>
      <c r="F25" s="66"/>
      <c r="G25" s="66"/>
      <c r="H25" s="66"/>
    </row>
    <row r="26" spans="1:12" ht="18.899999999999999" thickBot="1" x14ac:dyDescent="0.55000000000000004">
      <c r="A26" s="66"/>
      <c r="B26" s="73" t="s">
        <v>114</v>
      </c>
      <c r="C26" s="66"/>
      <c r="D26" s="66"/>
      <c r="E26" s="66"/>
      <c r="F26" s="66"/>
      <c r="G26" s="66"/>
      <c r="H26" s="66"/>
    </row>
    <row r="27" spans="1:12" ht="15.9" x14ac:dyDescent="0.4">
      <c r="B27" s="100" t="s">
        <v>116</v>
      </c>
      <c r="C27" s="74" t="s">
        <v>106</v>
      </c>
      <c r="D27" s="74" t="s">
        <v>107</v>
      </c>
      <c r="E27" s="74" t="s">
        <v>108</v>
      </c>
      <c r="F27" s="74" t="s">
        <v>109</v>
      </c>
      <c r="G27" s="74" t="s">
        <v>160</v>
      </c>
      <c r="H27" s="74" t="s">
        <v>110</v>
      </c>
      <c r="I27" s="74" t="s">
        <v>111</v>
      </c>
      <c r="J27" s="74" t="s">
        <v>112</v>
      </c>
      <c r="K27" s="74" t="s">
        <v>113</v>
      </c>
    </row>
    <row r="28" spans="1:12" ht="31.75" x14ac:dyDescent="0.4">
      <c r="B28" s="101"/>
      <c r="C28" s="74" t="s">
        <v>121</v>
      </c>
      <c r="D28" s="74" t="s">
        <v>121</v>
      </c>
      <c r="E28" s="74" t="s">
        <v>121</v>
      </c>
      <c r="F28" s="74" t="s">
        <v>121</v>
      </c>
      <c r="G28" s="74" t="s">
        <v>121</v>
      </c>
      <c r="H28" s="74" t="s">
        <v>121</v>
      </c>
      <c r="I28" s="74" t="s">
        <v>121</v>
      </c>
      <c r="J28" s="74" t="s">
        <v>121</v>
      </c>
      <c r="K28" s="74" t="s">
        <v>121</v>
      </c>
    </row>
    <row r="29" spans="1:12" s="77" customFormat="1" x14ac:dyDescent="0.4">
      <c r="B29" s="63" t="s">
        <v>104</v>
      </c>
      <c r="C29" s="78"/>
      <c r="D29" s="78"/>
      <c r="E29" s="78"/>
      <c r="F29" s="78"/>
      <c r="G29" s="78"/>
      <c r="H29" s="78"/>
      <c r="I29" s="78"/>
      <c r="J29" s="78"/>
      <c r="K29" s="78"/>
      <c r="L29"/>
    </row>
    <row r="30" spans="1:12" s="77" customFormat="1" x14ac:dyDescent="0.4">
      <c r="B30" s="96" t="s">
        <v>161</v>
      </c>
      <c r="C30" s="78"/>
      <c r="D30" s="78"/>
      <c r="E30" s="78"/>
      <c r="F30" s="78"/>
      <c r="G30" s="78"/>
      <c r="H30" s="78"/>
      <c r="I30" s="78"/>
      <c r="J30" s="78"/>
      <c r="K30" s="78"/>
      <c r="L30"/>
    </row>
    <row r="31" spans="1:12" s="77" customFormat="1" ht="29.15" x14ac:dyDescent="0.4">
      <c r="B31" s="96" t="s">
        <v>200</v>
      </c>
      <c r="C31" s="78"/>
      <c r="D31" s="78"/>
      <c r="E31" s="78"/>
      <c r="F31" s="78"/>
      <c r="G31" s="78"/>
      <c r="H31" s="78"/>
      <c r="I31" s="78"/>
      <c r="J31" s="78"/>
      <c r="K31" s="78"/>
      <c r="L31"/>
    </row>
    <row r="32" spans="1:12" s="77" customFormat="1" x14ac:dyDescent="0.4">
      <c r="B32" s="63" t="s">
        <v>105</v>
      </c>
      <c r="C32" s="78"/>
      <c r="D32" s="78"/>
      <c r="E32" s="78"/>
      <c r="F32" s="78"/>
      <c r="G32" s="78"/>
      <c r="H32" s="78"/>
      <c r="I32" s="78"/>
      <c r="J32" s="78"/>
      <c r="K32" s="78"/>
      <c r="L32"/>
    </row>
    <row r="33" spans="2:12" x14ac:dyDescent="0.4">
      <c r="B33" s="66"/>
      <c r="C33" s="66"/>
    </row>
    <row r="34" spans="2:12" ht="18.899999999999999" thickBot="1" x14ac:dyDescent="0.55000000000000004">
      <c r="B34" s="73" t="s">
        <v>115</v>
      </c>
      <c r="C34" s="66"/>
      <c r="D34" s="66"/>
      <c r="E34" s="66"/>
      <c r="F34" s="66"/>
      <c r="G34" s="66"/>
      <c r="H34" s="66"/>
    </row>
    <row r="35" spans="2:12" ht="15.9" x14ac:dyDescent="0.4">
      <c r="B35" s="100" t="s">
        <v>116</v>
      </c>
      <c r="C35" s="74" t="s">
        <v>106</v>
      </c>
      <c r="D35" s="74" t="s">
        <v>107</v>
      </c>
      <c r="E35" s="74" t="s">
        <v>108</v>
      </c>
      <c r="F35" s="74" t="s">
        <v>109</v>
      </c>
      <c r="G35" s="74" t="s">
        <v>160</v>
      </c>
      <c r="H35" s="74" t="s">
        <v>110</v>
      </c>
      <c r="I35" s="74" t="s">
        <v>111</v>
      </c>
      <c r="J35" s="74" t="s">
        <v>112</v>
      </c>
      <c r="K35" s="74" t="s">
        <v>113</v>
      </c>
    </row>
    <row r="36" spans="2:12" ht="31.75" x14ac:dyDescent="0.4">
      <c r="B36" s="101"/>
      <c r="C36" s="74" t="s">
        <v>120</v>
      </c>
      <c r="D36" s="74" t="s">
        <v>120</v>
      </c>
      <c r="E36" s="74" t="s">
        <v>120</v>
      </c>
      <c r="F36" s="74" t="s">
        <v>120</v>
      </c>
      <c r="G36" s="74" t="s">
        <v>121</v>
      </c>
      <c r="H36" s="74" t="s">
        <v>120</v>
      </c>
      <c r="I36" s="74" t="s">
        <v>120</v>
      </c>
      <c r="J36" s="74" t="s">
        <v>120</v>
      </c>
      <c r="K36" s="74" t="s">
        <v>120</v>
      </c>
    </row>
    <row r="37" spans="2:12" ht="15.9" x14ac:dyDescent="0.45">
      <c r="B37" s="125" t="s">
        <v>131</v>
      </c>
      <c r="C37" s="126"/>
      <c r="D37" s="126"/>
      <c r="E37" s="126"/>
      <c r="F37" s="126"/>
      <c r="G37" s="126"/>
      <c r="H37" s="126"/>
      <c r="I37" s="126"/>
      <c r="J37" s="126"/>
      <c r="K37" s="127"/>
    </row>
    <row r="38" spans="2:12" x14ac:dyDescent="0.4">
      <c r="B38" s="87" t="s">
        <v>150</v>
      </c>
      <c r="C38" s="78"/>
      <c r="D38" s="78"/>
      <c r="E38" s="78"/>
      <c r="F38" s="78"/>
      <c r="G38" s="78"/>
      <c r="H38" s="78"/>
      <c r="I38" s="78"/>
      <c r="J38" s="78"/>
      <c r="K38" s="78"/>
    </row>
    <row r="39" spans="2:12" ht="15.9" x14ac:dyDescent="0.45">
      <c r="B39" s="125" t="s">
        <v>132</v>
      </c>
      <c r="C39" s="126"/>
      <c r="D39" s="126"/>
      <c r="E39" s="126"/>
      <c r="F39" s="126"/>
      <c r="G39" s="126"/>
      <c r="H39" s="126"/>
      <c r="I39" s="126"/>
      <c r="J39" s="126"/>
      <c r="K39" s="127"/>
    </row>
    <row r="40" spans="2:12" ht="29.15" x14ac:dyDescent="0.4">
      <c r="B40" s="89" t="s">
        <v>149</v>
      </c>
      <c r="C40" s="78"/>
      <c r="D40" s="78"/>
      <c r="E40" s="78"/>
      <c r="F40" s="78"/>
      <c r="G40" s="78"/>
      <c r="H40" s="78"/>
      <c r="I40" s="78"/>
      <c r="J40" s="78"/>
      <c r="K40" s="78"/>
    </row>
    <row r="41" spans="2:12" x14ac:dyDescent="0.4">
      <c r="B41" s="128" t="s">
        <v>151</v>
      </c>
      <c r="C41" s="129"/>
      <c r="D41" s="129"/>
      <c r="E41" s="129"/>
      <c r="F41" s="129"/>
      <c r="G41" s="129"/>
      <c r="H41" s="129"/>
      <c r="I41" s="129"/>
      <c r="J41" s="129"/>
      <c r="K41" s="130"/>
      <c r="L41" s="94"/>
    </row>
    <row r="42" spans="2:12" ht="29.15" x14ac:dyDescent="0.4">
      <c r="B42" s="90" t="s">
        <v>133</v>
      </c>
      <c r="C42" s="78"/>
      <c r="D42" s="78"/>
      <c r="E42" s="78"/>
      <c r="F42" s="78"/>
      <c r="G42" s="78"/>
      <c r="H42" s="78"/>
      <c r="I42" s="78"/>
      <c r="J42" s="78"/>
      <c r="K42" s="78"/>
    </row>
    <row r="43" spans="2:12" x14ac:dyDescent="0.4">
      <c r="B43" s="90" t="s">
        <v>134</v>
      </c>
      <c r="C43" s="78"/>
      <c r="D43" s="78"/>
      <c r="E43" s="78"/>
      <c r="F43" s="78"/>
      <c r="G43" s="78"/>
      <c r="H43" s="78"/>
      <c r="I43" s="78"/>
      <c r="J43" s="78"/>
      <c r="K43" s="78"/>
    </row>
    <row r="44" spans="2:12" x14ac:dyDescent="0.4">
      <c r="B44" s="90" t="s">
        <v>135</v>
      </c>
      <c r="C44" s="78"/>
      <c r="D44" s="78"/>
      <c r="E44" s="78"/>
      <c r="F44" s="78"/>
      <c r="G44" s="78"/>
      <c r="H44" s="78"/>
      <c r="I44" s="78"/>
      <c r="J44" s="78"/>
      <c r="K44" s="78"/>
    </row>
    <row r="45" spans="2:12" s="77" customFormat="1" ht="15.9" x14ac:dyDescent="0.45">
      <c r="B45" s="125" t="s">
        <v>138</v>
      </c>
      <c r="C45" s="126"/>
      <c r="D45" s="126"/>
      <c r="E45" s="126"/>
      <c r="F45" s="126"/>
      <c r="G45" s="126"/>
      <c r="H45" s="126"/>
      <c r="I45" s="126"/>
      <c r="J45" s="126"/>
      <c r="K45" s="127"/>
      <c r="L45"/>
    </row>
    <row r="46" spans="2:12" s="77" customFormat="1" x14ac:dyDescent="0.4">
      <c r="B46" s="87" t="s">
        <v>136</v>
      </c>
      <c r="C46" s="78"/>
      <c r="D46" s="78"/>
      <c r="E46" s="78"/>
      <c r="F46" s="78"/>
      <c r="G46" s="78"/>
      <c r="H46" s="78"/>
      <c r="I46" s="78"/>
      <c r="J46" s="78"/>
      <c r="K46" s="78"/>
      <c r="L46"/>
    </row>
    <row r="47" spans="2:12" s="77" customFormat="1" x14ac:dyDescent="0.4">
      <c r="B47" s="87" t="s">
        <v>152</v>
      </c>
      <c r="C47" s="78"/>
      <c r="D47" s="78"/>
      <c r="E47" s="78"/>
      <c r="F47" s="78"/>
      <c r="G47" s="78"/>
      <c r="H47" s="78"/>
      <c r="I47" s="78"/>
      <c r="J47" s="78"/>
      <c r="K47" s="78"/>
      <c r="L47"/>
    </row>
    <row r="48" spans="2:12" s="77" customFormat="1" x14ac:dyDescent="0.4">
      <c r="B48" s="87" t="s">
        <v>137</v>
      </c>
      <c r="C48" s="78"/>
      <c r="D48" s="78"/>
      <c r="E48" s="78"/>
      <c r="F48" s="78"/>
      <c r="G48" s="78"/>
      <c r="H48" s="78"/>
      <c r="I48" s="78"/>
      <c r="J48" s="78"/>
      <c r="K48" s="78"/>
      <c r="L48"/>
    </row>
    <row r="49" spans="2:12" s="77" customFormat="1" x14ac:dyDescent="0.4">
      <c r="B49" s="87" t="s">
        <v>162</v>
      </c>
      <c r="C49" s="78"/>
      <c r="D49" s="78"/>
      <c r="E49" s="78"/>
      <c r="F49" s="78"/>
      <c r="G49" s="78"/>
      <c r="H49" s="78"/>
      <c r="I49" s="78"/>
      <c r="J49" s="78"/>
      <c r="K49" s="78"/>
      <c r="L49"/>
    </row>
    <row r="50" spans="2:12" x14ac:dyDescent="0.4">
      <c r="B50" s="66"/>
      <c r="C50" s="66"/>
    </row>
    <row r="51" spans="2:12" ht="18.899999999999999" thickBot="1" x14ac:dyDescent="0.55000000000000004">
      <c r="B51" s="73" t="s">
        <v>186</v>
      </c>
      <c r="C51" s="66"/>
      <c r="D51" s="66"/>
      <c r="E51" s="66"/>
      <c r="F51" s="66"/>
      <c r="G51" s="66"/>
      <c r="H51" s="66"/>
    </row>
    <row r="52" spans="2:12" ht="15.9" x14ac:dyDescent="0.4">
      <c r="B52" s="100" t="s">
        <v>116</v>
      </c>
      <c r="C52" s="74" t="s">
        <v>106</v>
      </c>
      <c r="D52" s="74" t="s">
        <v>107</v>
      </c>
      <c r="E52" s="74" t="s">
        <v>108</v>
      </c>
      <c r="F52" s="74" t="s">
        <v>109</v>
      </c>
      <c r="G52" s="74" t="s">
        <v>160</v>
      </c>
      <c r="H52" s="74" t="s">
        <v>110</v>
      </c>
      <c r="I52" s="74" t="s">
        <v>111</v>
      </c>
      <c r="J52" s="74" t="s">
        <v>112</v>
      </c>
      <c r="K52" s="74" t="s">
        <v>113</v>
      </c>
    </row>
    <row r="53" spans="2:12" ht="31.75" x14ac:dyDescent="0.4">
      <c r="B53" s="101"/>
      <c r="C53" s="74" t="s">
        <v>120</v>
      </c>
      <c r="D53" s="74" t="s">
        <v>120</v>
      </c>
      <c r="E53" s="74" t="s">
        <v>120</v>
      </c>
      <c r="F53" s="74" t="s">
        <v>120</v>
      </c>
      <c r="G53" s="74" t="s">
        <v>121</v>
      </c>
      <c r="H53" s="74" t="s">
        <v>120</v>
      </c>
      <c r="I53" s="74" t="s">
        <v>120</v>
      </c>
      <c r="J53" s="74" t="s">
        <v>120</v>
      </c>
      <c r="K53" s="74" t="s">
        <v>120</v>
      </c>
    </row>
    <row r="54" spans="2:12" x14ac:dyDescent="0.4">
      <c r="B54" s="87" t="s">
        <v>190</v>
      </c>
      <c r="C54" s="78"/>
      <c r="D54" s="78"/>
      <c r="E54" s="78"/>
      <c r="F54" s="78"/>
      <c r="G54" s="78"/>
      <c r="H54" s="78"/>
      <c r="I54" s="78"/>
      <c r="J54" s="78"/>
      <c r="K54" s="78"/>
    </row>
    <row r="55" spans="2:12" x14ac:dyDescent="0.4">
      <c r="B55" s="87" t="s">
        <v>187</v>
      </c>
      <c r="C55" s="78"/>
      <c r="D55" s="78"/>
      <c r="E55" s="78"/>
      <c r="F55" s="78"/>
      <c r="G55" s="78"/>
      <c r="H55" s="78"/>
      <c r="I55" s="78"/>
      <c r="J55" s="78"/>
      <c r="K55" s="78"/>
    </row>
    <row r="56" spans="2:12" x14ac:dyDescent="0.4">
      <c r="B56" s="87" t="s">
        <v>191</v>
      </c>
      <c r="C56" s="78"/>
      <c r="D56" s="78"/>
      <c r="E56" s="78"/>
      <c r="F56" s="78"/>
      <c r="G56" s="78"/>
      <c r="H56" s="78"/>
      <c r="I56" s="78"/>
      <c r="J56" s="78"/>
      <c r="K56" s="78"/>
    </row>
    <row r="57" spans="2:12" x14ac:dyDescent="0.4">
      <c r="B57" s="66"/>
      <c r="C57" s="66"/>
    </row>
    <row r="58" spans="2:12" ht="18.45" x14ac:dyDescent="0.5">
      <c r="B58" s="73" t="s">
        <v>188</v>
      </c>
    </row>
    <row r="59" spans="2:12" ht="15.9" x14ac:dyDescent="0.4">
      <c r="B59" s="103" t="s">
        <v>102</v>
      </c>
      <c r="C59" s="103"/>
      <c r="D59" s="76" t="s">
        <v>98</v>
      </c>
      <c r="E59" s="76" t="s">
        <v>99</v>
      </c>
      <c r="F59" s="66"/>
      <c r="G59" s="66"/>
      <c r="H59" s="66"/>
    </row>
    <row r="60" spans="2:12" x14ac:dyDescent="0.4">
      <c r="B60" s="104" t="s">
        <v>103</v>
      </c>
      <c r="C60" s="104"/>
      <c r="D60" s="68"/>
      <c r="E60" s="68"/>
      <c r="F60" s="66"/>
      <c r="G60" s="66"/>
      <c r="H60" s="66"/>
    </row>
    <row r="61" spans="2:12" x14ac:dyDescent="0.4">
      <c r="B61" s="66"/>
      <c r="C61" s="66"/>
      <c r="D61" s="66"/>
      <c r="E61" s="66"/>
      <c r="F61" s="66"/>
      <c r="G61" s="66"/>
      <c r="H61" s="66"/>
    </row>
    <row r="62" spans="2:12" ht="18.899999999999999" thickBot="1" x14ac:dyDescent="0.55000000000000004">
      <c r="B62" s="73" t="s">
        <v>189</v>
      </c>
      <c r="C62" s="66"/>
      <c r="D62" s="66"/>
      <c r="E62" s="66"/>
      <c r="F62" s="66"/>
      <c r="G62" s="66"/>
      <c r="H62" s="66"/>
      <c r="L62" s="94"/>
    </row>
    <row r="63" spans="2:12" ht="31.75" x14ac:dyDescent="0.4">
      <c r="B63" s="64" t="s">
        <v>116</v>
      </c>
      <c r="C63" s="74" t="s">
        <v>106</v>
      </c>
      <c r="D63" s="74" t="s">
        <v>107</v>
      </c>
      <c r="E63" s="74" t="s">
        <v>108</v>
      </c>
      <c r="F63" s="74" t="s">
        <v>109</v>
      </c>
      <c r="G63" s="74" t="s">
        <v>160</v>
      </c>
      <c r="H63" s="74" t="s">
        <v>110</v>
      </c>
      <c r="I63" s="74" t="s">
        <v>123</v>
      </c>
      <c r="J63" s="74" t="s">
        <v>112</v>
      </c>
      <c r="K63" s="74" t="s">
        <v>113</v>
      </c>
    </row>
    <row r="64" spans="2:12" ht="15.9" x14ac:dyDescent="0.45">
      <c r="B64" s="125" t="s">
        <v>131</v>
      </c>
      <c r="C64" s="126"/>
      <c r="D64" s="126"/>
      <c r="E64" s="126"/>
      <c r="F64" s="126"/>
      <c r="G64" s="126"/>
      <c r="H64" s="126"/>
      <c r="I64" s="126"/>
      <c r="J64" s="126"/>
      <c r="K64" s="127"/>
      <c r="L64" s="94"/>
    </row>
    <row r="65" spans="1:12" x14ac:dyDescent="0.4">
      <c r="B65" s="87" t="s">
        <v>150</v>
      </c>
      <c r="C65" s="80">
        <v>1</v>
      </c>
      <c r="D65" s="80">
        <v>1</v>
      </c>
      <c r="E65" s="80">
        <v>1</v>
      </c>
      <c r="F65" s="80">
        <v>1</v>
      </c>
      <c r="G65" s="80">
        <v>1</v>
      </c>
      <c r="H65" s="80">
        <v>1</v>
      </c>
      <c r="I65" s="80">
        <v>1</v>
      </c>
      <c r="J65" s="80">
        <v>1</v>
      </c>
      <c r="K65" s="80">
        <v>1</v>
      </c>
      <c r="L65" s="94"/>
    </row>
    <row r="66" spans="1:12" s="94" customFormat="1" ht="29.15" x14ac:dyDescent="0.4">
      <c r="A66" s="95"/>
      <c r="B66" s="93" t="s">
        <v>148</v>
      </c>
      <c r="C66" s="92">
        <v>10</v>
      </c>
      <c r="D66" s="92">
        <v>10</v>
      </c>
      <c r="E66" s="92">
        <v>10</v>
      </c>
      <c r="F66" s="92">
        <v>29</v>
      </c>
      <c r="G66" s="92">
        <v>4</v>
      </c>
      <c r="H66" s="92">
        <v>10</v>
      </c>
      <c r="I66" s="92">
        <v>53</v>
      </c>
      <c r="J66" s="92">
        <v>20</v>
      </c>
      <c r="K66" s="92">
        <v>15</v>
      </c>
    </row>
    <row r="67" spans="1:12" ht="15.9" x14ac:dyDescent="0.45">
      <c r="B67" s="125" t="s">
        <v>132</v>
      </c>
      <c r="C67" s="126"/>
      <c r="D67" s="126"/>
      <c r="E67" s="126"/>
      <c r="F67" s="126"/>
      <c r="G67" s="126"/>
      <c r="H67" s="126"/>
      <c r="I67" s="126"/>
      <c r="J67" s="126"/>
      <c r="K67" s="127"/>
    </row>
    <row r="68" spans="1:12" ht="29.15" x14ac:dyDescent="0.4">
      <c r="B68" s="89" t="s">
        <v>149</v>
      </c>
      <c r="C68" s="91">
        <v>83</v>
      </c>
      <c r="D68" s="91">
        <v>62</v>
      </c>
      <c r="E68" s="91">
        <v>86</v>
      </c>
      <c r="F68" s="91">
        <v>269</v>
      </c>
      <c r="G68" s="91">
        <v>25</v>
      </c>
      <c r="H68" s="91">
        <v>59</v>
      </c>
      <c r="I68" s="91">
        <v>677</v>
      </c>
      <c r="J68" s="91">
        <v>201</v>
      </c>
      <c r="K68" s="91">
        <v>86</v>
      </c>
      <c r="L68" s="94"/>
    </row>
    <row r="69" spans="1:12" x14ac:dyDescent="0.4">
      <c r="B69" s="128" t="s">
        <v>151</v>
      </c>
      <c r="C69" s="129"/>
      <c r="D69" s="129"/>
      <c r="E69" s="129"/>
      <c r="F69" s="129"/>
      <c r="G69" s="129"/>
      <c r="H69" s="129"/>
      <c r="I69" s="129"/>
      <c r="J69" s="129"/>
      <c r="K69" s="130"/>
      <c r="L69" s="94"/>
    </row>
    <row r="70" spans="1:12" ht="29.15" x14ac:dyDescent="0.4">
      <c r="B70" s="90" t="s">
        <v>133</v>
      </c>
      <c r="C70" s="91">
        <f>C65*2</f>
        <v>2</v>
      </c>
      <c r="D70" s="91">
        <f>D65*2</f>
        <v>2</v>
      </c>
      <c r="E70" s="91">
        <f>E65*2</f>
        <v>2</v>
      </c>
      <c r="F70" s="91">
        <f>F65*2</f>
        <v>2</v>
      </c>
      <c r="G70" s="91">
        <v>2</v>
      </c>
      <c r="H70" s="91">
        <f>H65*2</f>
        <v>2</v>
      </c>
      <c r="I70" s="91">
        <v>106</v>
      </c>
      <c r="J70" s="91">
        <v>40</v>
      </c>
      <c r="K70" s="91">
        <v>30</v>
      </c>
      <c r="L70" s="94"/>
    </row>
    <row r="71" spans="1:12" x14ac:dyDescent="0.4">
      <c r="B71" s="90" t="s">
        <v>134</v>
      </c>
      <c r="C71" s="91">
        <f>C66/2</f>
        <v>5</v>
      </c>
      <c r="D71" s="91">
        <f>D66/2</f>
        <v>5</v>
      </c>
      <c r="E71" s="91">
        <f>E66/2</f>
        <v>5</v>
      </c>
      <c r="F71" s="91">
        <v>15</v>
      </c>
      <c r="G71" s="91">
        <v>8</v>
      </c>
      <c r="H71" s="91">
        <f>H66/2</f>
        <v>5</v>
      </c>
      <c r="I71" s="91">
        <v>27</v>
      </c>
      <c r="J71" s="91">
        <v>10</v>
      </c>
      <c r="K71" s="91">
        <v>8</v>
      </c>
      <c r="L71" s="94"/>
    </row>
    <row r="72" spans="1:12" x14ac:dyDescent="0.4">
      <c r="B72" s="90" t="s">
        <v>135</v>
      </c>
      <c r="C72" s="91">
        <v>166</v>
      </c>
      <c r="D72" s="91">
        <v>122</v>
      </c>
      <c r="E72" s="91">
        <v>172</v>
      </c>
      <c r="F72" s="91">
        <v>517</v>
      </c>
      <c r="G72" s="91">
        <v>50</v>
      </c>
      <c r="H72" s="91">
        <v>114</v>
      </c>
      <c r="I72" s="91">
        <v>1276</v>
      </c>
      <c r="J72" s="91">
        <v>398</v>
      </c>
      <c r="K72" s="91">
        <v>166</v>
      </c>
      <c r="L72" s="94"/>
    </row>
    <row r="73" spans="1:12" s="77" customFormat="1" ht="15.9" x14ac:dyDescent="0.45">
      <c r="B73" s="125" t="s">
        <v>138</v>
      </c>
      <c r="C73" s="126"/>
      <c r="D73" s="126"/>
      <c r="E73" s="126"/>
      <c r="F73" s="126"/>
      <c r="G73" s="126"/>
      <c r="H73" s="126"/>
      <c r="I73" s="126"/>
      <c r="J73" s="126"/>
      <c r="K73" s="127"/>
      <c r="L73"/>
    </row>
    <row r="74" spans="1:12" s="77" customFormat="1" x14ac:dyDescent="0.4">
      <c r="B74" s="87" t="s">
        <v>136</v>
      </c>
      <c r="C74" s="80" t="s">
        <v>129</v>
      </c>
      <c r="D74" s="80">
        <v>1</v>
      </c>
      <c r="E74" s="80" t="s">
        <v>129</v>
      </c>
      <c r="F74" s="80" t="s">
        <v>129</v>
      </c>
      <c r="G74" s="80">
        <v>1</v>
      </c>
      <c r="H74" s="80" t="s">
        <v>129</v>
      </c>
      <c r="I74" s="80">
        <v>11</v>
      </c>
      <c r="J74" s="80">
        <v>4</v>
      </c>
      <c r="K74" s="86" t="s">
        <v>129</v>
      </c>
      <c r="L74"/>
    </row>
    <row r="75" spans="1:12" s="77" customFormat="1" x14ac:dyDescent="0.4">
      <c r="B75" s="87" t="s">
        <v>152</v>
      </c>
      <c r="C75" s="80" t="s">
        <v>129</v>
      </c>
      <c r="D75" s="80">
        <v>2</v>
      </c>
      <c r="E75" s="80" t="s">
        <v>129</v>
      </c>
      <c r="F75" s="80">
        <v>7</v>
      </c>
      <c r="G75" s="80">
        <v>0</v>
      </c>
      <c r="H75" s="80" t="s">
        <v>129</v>
      </c>
      <c r="I75" s="80">
        <v>56</v>
      </c>
      <c r="J75" s="80">
        <v>9</v>
      </c>
      <c r="K75" s="86" t="s">
        <v>129</v>
      </c>
      <c r="L75"/>
    </row>
    <row r="76" spans="1:12" s="77" customFormat="1" x14ac:dyDescent="0.4">
      <c r="B76" s="87" t="s">
        <v>137</v>
      </c>
      <c r="C76" s="80" t="s">
        <v>129</v>
      </c>
      <c r="D76" s="80">
        <v>3</v>
      </c>
      <c r="E76" s="80" t="s">
        <v>129</v>
      </c>
      <c r="F76" s="80">
        <v>8</v>
      </c>
      <c r="G76" s="80">
        <v>2</v>
      </c>
      <c r="H76" s="80">
        <v>1</v>
      </c>
      <c r="I76" s="80">
        <v>25</v>
      </c>
      <c r="J76" s="80">
        <v>3</v>
      </c>
      <c r="K76" s="86" t="s">
        <v>129</v>
      </c>
      <c r="L76"/>
    </row>
    <row r="77" spans="1:12" s="77" customFormat="1" x14ac:dyDescent="0.4">
      <c r="B77" s="87" t="s">
        <v>162</v>
      </c>
      <c r="C77" s="80">
        <v>1</v>
      </c>
      <c r="D77" s="80">
        <v>2</v>
      </c>
      <c r="E77" s="80">
        <v>3</v>
      </c>
      <c r="F77" s="80">
        <v>4</v>
      </c>
      <c r="G77" s="80">
        <v>2</v>
      </c>
      <c r="H77" s="80">
        <v>1</v>
      </c>
      <c r="I77" s="80">
        <v>16</v>
      </c>
      <c r="J77" s="80">
        <v>0</v>
      </c>
      <c r="K77" s="86">
        <v>3</v>
      </c>
      <c r="L77"/>
    </row>
    <row r="78" spans="1:12" ht="15" thickBot="1" x14ac:dyDescent="0.45">
      <c r="B78" s="81" t="s">
        <v>117</v>
      </c>
      <c r="C78" s="88">
        <f t="shared" ref="C78:K78" si="0">SUM(C65:C66,C68:C72,C74:C77)</f>
        <v>268</v>
      </c>
      <c r="D78" s="88">
        <f t="shared" si="0"/>
        <v>210</v>
      </c>
      <c r="E78" s="88">
        <f t="shared" si="0"/>
        <v>279</v>
      </c>
      <c r="F78" s="88">
        <f t="shared" si="0"/>
        <v>852</v>
      </c>
      <c r="G78" s="88"/>
      <c r="H78" s="88">
        <f t="shared" si="0"/>
        <v>193</v>
      </c>
      <c r="I78" s="88">
        <f t="shared" si="0"/>
        <v>2248</v>
      </c>
      <c r="J78" s="88">
        <f t="shared" si="0"/>
        <v>686</v>
      </c>
      <c r="K78" s="88">
        <f t="shared" si="0"/>
        <v>309</v>
      </c>
    </row>
    <row r="79" spans="1:12" ht="15" thickTop="1" x14ac:dyDescent="0.4">
      <c r="B79" s="66"/>
      <c r="C79" s="66"/>
      <c r="D79" s="66"/>
      <c r="E79" s="66"/>
      <c r="F79" s="66"/>
      <c r="G79" s="66"/>
      <c r="H79" s="66"/>
      <c r="I79" s="66"/>
      <c r="J79" s="66"/>
    </row>
    <row r="80" spans="1:12" x14ac:dyDescent="0.4">
      <c r="B80" s="66"/>
      <c r="C80" s="66"/>
      <c r="D80" s="66"/>
      <c r="E80" s="66"/>
      <c r="F80" s="66"/>
      <c r="G80" s="66"/>
      <c r="H80" s="66"/>
      <c r="I80" s="66"/>
      <c r="J80" s="66"/>
    </row>
    <row r="81" spans="2:11" ht="15" thickBot="1" x14ac:dyDescent="0.45">
      <c r="B81" s="71"/>
      <c r="C81" s="71"/>
      <c r="E81" s="71"/>
      <c r="F81" s="66"/>
      <c r="G81" s="66"/>
      <c r="H81" s="66"/>
      <c r="I81" s="71"/>
      <c r="J81" s="66"/>
      <c r="K81" s="71"/>
    </row>
    <row r="82" spans="2:11" s="84" customFormat="1" ht="15.9" x14ac:dyDescent="0.45">
      <c r="B82" s="102" t="s">
        <v>118</v>
      </c>
      <c r="C82" s="102"/>
      <c r="E82" s="84" t="s">
        <v>95</v>
      </c>
      <c r="F82" s="85"/>
      <c r="G82" s="85"/>
      <c r="H82" s="85"/>
      <c r="I82" s="84" t="s">
        <v>94</v>
      </c>
      <c r="J82" s="85"/>
      <c r="K82" s="84" t="s">
        <v>96</v>
      </c>
    </row>
    <row r="83" spans="2:11" x14ac:dyDescent="0.4">
      <c r="F83" s="66"/>
      <c r="G83" s="66"/>
      <c r="H83" s="66"/>
      <c r="I83" s="66"/>
      <c r="J83" s="66"/>
    </row>
    <row r="84" spans="2:11" x14ac:dyDescent="0.4">
      <c r="F84" s="66"/>
      <c r="G84" s="66"/>
      <c r="H84" s="66"/>
      <c r="I84" s="66"/>
      <c r="J84" s="66"/>
    </row>
    <row r="85" spans="2:11" x14ac:dyDescent="0.4">
      <c r="F85" s="66"/>
      <c r="G85" s="66"/>
      <c r="H85" s="66"/>
      <c r="I85" s="66"/>
      <c r="J85" s="66"/>
    </row>
  </sheetData>
  <mergeCells count="37">
    <mergeCell ref="B82:C82"/>
    <mergeCell ref="B64:K64"/>
    <mergeCell ref="B67:K67"/>
    <mergeCell ref="B73:K73"/>
    <mergeCell ref="B39:K39"/>
    <mergeCell ref="B45:K45"/>
    <mergeCell ref="B59:C59"/>
    <mergeCell ref="B60:C60"/>
    <mergeCell ref="B69:K69"/>
    <mergeCell ref="B41:K41"/>
    <mergeCell ref="B52:B53"/>
    <mergeCell ref="B37:K37"/>
    <mergeCell ref="B14:K14"/>
    <mergeCell ref="B15:K15"/>
    <mergeCell ref="B16:K16"/>
    <mergeCell ref="B17:K17"/>
    <mergeCell ref="B18:K18"/>
    <mergeCell ref="B21:K21"/>
    <mergeCell ref="B22:K22"/>
    <mergeCell ref="B23:K23"/>
    <mergeCell ref="B24:K24"/>
    <mergeCell ref="B27:B28"/>
    <mergeCell ref="B35:B36"/>
    <mergeCell ref="B20:K20"/>
    <mergeCell ref="B19:K19"/>
    <mergeCell ref="B13:K13"/>
    <mergeCell ref="B5:C5"/>
    <mergeCell ref="D5:K5"/>
    <mergeCell ref="B6:C6"/>
    <mergeCell ref="D6:K6"/>
    <mergeCell ref="B7:C7"/>
    <mergeCell ref="D7:K7"/>
    <mergeCell ref="B8:C8"/>
    <mergeCell ref="D8:K8"/>
    <mergeCell ref="B10:K10"/>
    <mergeCell ref="B11:K11"/>
    <mergeCell ref="B12:K12"/>
  </mergeCells>
  <pageMargins left="0.25" right="0.25" top="0.75" bottom="0.75" header="0.3" footer="0.3"/>
  <pageSetup paperSize="9" scale="5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3"/>
  <sheetViews>
    <sheetView topLeftCell="A42" zoomScale="110" zoomScaleNormal="110" workbookViewId="0">
      <selection activeCell="B55" sqref="B55"/>
    </sheetView>
  </sheetViews>
  <sheetFormatPr defaultRowHeight="14.6" x14ac:dyDescent="0.4"/>
  <cols>
    <col min="2" max="2" width="35.84375" customWidth="1"/>
    <col min="3" max="4" width="17.53515625" customWidth="1"/>
    <col min="5" max="5" width="18.07421875" customWidth="1"/>
    <col min="6" max="7" width="15.69140625" customWidth="1"/>
    <col min="8" max="8" width="18.4609375" customWidth="1"/>
    <col min="9" max="9" width="15" bestFit="1" customWidth="1"/>
    <col min="10" max="10" width="12.84375" customWidth="1"/>
    <col min="11" max="11" width="15.3046875" customWidth="1"/>
    <col min="12" max="12" width="15.4609375" customWidth="1"/>
  </cols>
  <sheetData>
    <row r="1" spans="1:13" x14ac:dyDescent="0.4">
      <c r="B1" s="70"/>
      <c r="C1" s="70"/>
      <c r="D1" s="70"/>
      <c r="E1" s="70"/>
      <c r="F1" s="70"/>
      <c r="G1" s="70"/>
      <c r="H1" s="70"/>
      <c r="I1" s="66"/>
      <c r="J1" s="66"/>
    </row>
    <row r="2" spans="1:13" x14ac:dyDescent="0.4">
      <c r="A2" s="66"/>
      <c r="B2" s="66"/>
      <c r="C2" s="66"/>
      <c r="D2" s="66"/>
      <c r="E2" s="66"/>
      <c r="F2" s="66"/>
      <c r="G2" s="66"/>
      <c r="H2" s="66"/>
      <c r="I2" s="66"/>
      <c r="J2" s="66"/>
    </row>
    <row r="3" spans="1:13" ht="20.6" x14ac:dyDescent="0.55000000000000004">
      <c r="A3" s="66"/>
      <c r="B3" s="72" t="s">
        <v>90</v>
      </c>
      <c r="C3" s="66"/>
      <c r="D3" s="66"/>
      <c r="E3" s="66"/>
      <c r="F3" s="66"/>
      <c r="G3" s="66"/>
      <c r="H3" s="66"/>
      <c r="I3" s="66"/>
      <c r="J3" s="66"/>
    </row>
    <row r="4" spans="1:13" ht="15" thickBot="1" x14ac:dyDescent="0.45">
      <c r="A4" s="66"/>
      <c r="B4" s="66"/>
      <c r="C4" s="66"/>
      <c r="D4" s="66"/>
      <c r="E4" s="66"/>
      <c r="F4" s="66"/>
      <c r="G4" s="66"/>
      <c r="H4" s="66"/>
      <c r="I4" s="66"/>
      <c r="J4" s="66"/>
    </row>
    <row r="5" spans="1:13" s="69" customFormat="1" ht="33.65" customHeight="1" thickBot="1" x14ac:dyDescent="0.55000000000000004">
      <c r="B5" s="105" t="s">
        <v>91</v>
      </c>
      <c r="C5" s="106"/>
      <c r="D5" s="117" t="s">
        <v>124</v>
      </c>
      <c r="E5" s="117"/>
      <c r="F5" s="117"/>
      <c r="G5" s="117"/>
      <c r="H5" s="117"/>
      <c r="I5" s="117"/>
      <c r="J5" s="117"/>
      <c r="K5" s="118"/>
      <c r="L5"/>
      <c r="M5"/>
    </row>
    <row r="6" spans="1:13" s="69" customFormat="1" ht="18.45" x14ac:dyDescent="0.5">
      <c r="B6" s="105" t="s">
        <v>130</v>
      </c>
      <c r="C6" s="106"/>
      <c r="D6" s="117" t="s">
        <v>182</v>
      </c>
      <c r="E6" s="117"/>
      <c r="F6" s="117"/>
      <c r="G6" s="117"/>
      <c r="H6" s="117"/>
      <c r="I6" s="117"/>
      <c r="J6" s="117"/>
      <c r="K6" s="118"/>
      <c r="L6"/>
      <c r="M6"/>
    </row>
    <row r="7" spans="1:13" s="69" customFormat="1" ht="18.45" x14ac:dyDescent="0.5">
      <c r="B7" s="107" t="s">
        <v>92</v>
      </c>
      <c r="C7" s="108"/>
      <c r="D7" s="108" t="s">
        <v>125</v>
      </c>
      <c r="E7" s="108"/>
      <c r="F7" s="108"/>
      <c r="G7" s="108"/>
      <c r="H7" s="108"/>
      <c r="I7" s="108"/>
      <c r="J7" s="108"/>
      <c r="K7" s="119"/>
      <c r="L7"/>
      <c r="M7"/>
    </row>
    <row r="8" spans="1:13" s="69" customFormat="1" ht="18.899999999999999" thickBot="1" x14ac:dyDescent="0.55000000000000004">
      <c r="B8" s="109" t="s">
        <v>93</v>
      </c>
      <c r="C8" s="110"/>
      <c r="D8" s="120"/>
      <c r="E8" s="120"/>
      <c r="F8" s="120"/>
      <c r="G8" s="120"/>
      <c r="H8" s="120"/>
      <c r="I8" s="120"/>
      <c r="J8" s="120"/>
      <c r="K8" s="121"/>
      <c r="L8"/>
      <c r="M8"/>
    </row>
    <row r="9" spans="1:13" ht="15" thickBot="1" x14ac:dyDescent="0.45"/>
    <row r="10" spans="1:13" ht="15.45" x14ac:dyDescent="0.4">
      <c r="B10" s="111" t="s">
        <v>100</v>
      </c>
      <c r="C10" s="112"/>
      <c r="D10" s="112"/>
      <c r="E10" s="112"/>
      <c r="F10" s="112"/>
      <c r="G10" s="112"/>
      <c r="H10" s="112"/>
      <c r="I10" s="112"/>
      <c r="J10" s="112"/>
      <c r="K10" s="113"/>
    </row>
    <row r="11" spans="1:13" x14ac:dyDescent="0.4">
      <c r="B11" s="114" t="s">
        <v>101</v>
      </c>
      <c r="C11" s="115"/>
      <c r="D11" s="115"/>
      <c r="E11" s="115"/>
      <c r="F11" s="115"/>
      <c r="G11" s="115"/>
      <c r="H11" s="115"/>
      <c r="I11" s="115"/>
      <c r="J11" s="115"/>
      <c r="K11" s="116"/>
    </row>
    <row r="12" spans="1:13" ht="15" customHeight="1" x14ac:dyDescent="0.4">
      <c r="B12" s="114" t="s">
        <v>97</v>
      </c>
      <c r="C12" s="115"/>
      <c r="D12" s="115"/>
      <c r="E12" s="115"/>
      <c r="F12" s="115"/>
      <c r="G12" s="115"/>
      <c r="H12" s="115"/>
      <c r="I12" s="115"/>
      <c r="J12" s="115"/>
      <c r="K12" s="116"/>
    </row>
    <row r="13" spans="1:13" x14ac:dyDescent="0.4">
      <c r="B13" s="114" t="s">
        <v>193</v>
      </c>
      <c r="C13" s="115"/>
      <c r="D13" s="115"/>
      <c r="E13" s="115"/>
      <c r="F13" s="115"/>
      <c r="G13" s="115"/>
      <c r="H13" s="115"/>
      <c r="I13" s="115"/>
      <c r="J13" s="115"/>
      <c r="K13" s="116"/>
    </row>
    <row r="14" spans="1:13" ht="28.85" customHeight="1" x14ac:dyDescent="0.4">
      <c r="B14" s="114" t="s">
        <v>164</v>
      </c>
      <c r="C14" s="115"/>
      <c r="D14" s="115"/>
      <c r="E14" s="115"/>
      <c r="F14" s="115"/>
      <c r="G14" s="115"/>
      <c r="H14" s="115"/>
      <c r="I14" s="115"/>
      <c r="J14" s="115"/>
      <c r="K14" s="116"/>
    </row>
    <row r="15" spans="1:13" x14ac:dyDescent="0.4">
      <c r="B15" s="114" t="s">
        <v>119</v>
      </c>
      <c r="C15" s="115"/>
      <c r="D15" s="115"/>
      <c r="E15" s="115"/>
      <c r="F15" s="115"/>
      <c r="G15" s="115"/>
      <c r="H15" s="115"/>
      <c r="I15" s="115"/>
      <c r="J15" s="115"/>
      <c r="K15" s="116"/>
    </row>
    <row r="16" spans="1:13" x14ac:dyDescent="0.4">
      <c r="B16" s="114" t="s">
        <v>122</v>
      </c>
      <c r="C16" s="115"/>
      <c r="D16" s="115"/>
      <c r="E16" s="115"/>
      <c r="F16" s="115"/>
      <c r="G16" s="115"/>
      <c r="H16" s="115"/>
      <c r="I16" s="115"/>
      <c r="J16" s="115"/>
      <c r="K16" s="116"/>
    </row>
    <row r="17" spans="1:12" x14ac:dyDescent="0.4">
      <c r="B17" s="114" t="s">
        <v>167</v>
      </c>
      <c r="C17" s="115"/>
      <c r="D17" s="115"/>
      <c r="E17" s="115"/>
      <c r="F17" s="115"/>
      <c r="G17" s="115"/>
      <c r="H17" s="115"/>
      <c r="I17" s="115"/>
      <c r="J17" s="115"/>
      <c r="K17" s="116"/>
    </row>
    <row r="18" spans="1:12" x14ac:dyDescent="0.4">
      <c r="B18" s="114" t="s">
        <v>168</v>
      </c>
      <c r="C18" s="115"/>
      <c r="D18" s="115"/>
      <c r="E18" s="115"/>
      <c r="F18" s="115"/>
      <c r="G18" s="115"/>
      <c r="H18" s="115"/>
      <c r="I18" s="115"/>
      <c r="J18" s="115"/>
      <c r="K18" s="116"/>
    </row>
    <row r="19" spans="1:12" x14ac:dyDescent="0.4">
      <c r="B19" s="114" t="s">
        <v>192</v>
      </c>
      <c r="C19" s="115"/>
      <c r="D19" s="115"/>
      <c r="E19" s="115"/>
      <c r="F19" s="115"/>
      <c r="G19" s="115"/>
      <c r="H19" s="115"/>
      <c r="I19" s="115"/>
      <c r="J19" s="115"/>
      <c r="K19" s="116"/>
    </row>
    <row r="20" spans="1:12" x14ac:dyDescent="0.4">
      <c r="B20" s="114" t="s">
        <v>194</v>
      </c>
      <c r="C20" s="115"/>
      <c r="D20" s="115"/>
      <c r="E20" s="115"/>
      <c r="F20" s="115"/>
      <c r="G20" s="115"/>
      <c r="H20" s="115"/>
      <c r="I20" s="115"/>
      <c r="J20" s="115"/>
      <c r="K20" s="116"/>
    </row>
    <row r="21" spans="1:12" x14ac:dyDescent="0.4">
      <c r="B21" s="114" t="s">
        <v>195</v>
      </c>
      <c r="C21" s="115"/>
      <c r="D21" s="115"/>
      <c r="E21" s="115"/>
      <c r="F21" s="115"/>
      <c r="G21" s="115"/>
      <c r="H21" s="115"/>
      <c r="I21" s="115"/>
      <c r="J21" s="115"/>
      <c r="K21" s="116"/>
    </row>
    <row r="22" spans="1:12" x14ac:dyDescent="0.4">
      <c r="B22" s="114" t="s">
        <v>196</v>
      </c>
      <c r="C22" s="115"/>
      <c r="D22" s="115"/>
      <c r="E22" s="115"/>
      <c r="F22" s="115"/>
      <c r="G22" s="115"/>
      <c r="H22" s="115"/>
      <c r="I22" s="115"/>
      <c r="J22" s="115"/>
      <c r="K22" s="116"/>
    </row>
    <row r="23" spans="1:12" x14ac:dyDescent="0.4">
      <c r="B23" s="114" t="s">
        <v>197</v>
      </c>
      <c r="C23" s="115"/>
      <c r="D23" s="115"/>
      <c r="E23" s="115"/>
      <c r="F23" s="115"/>
      <c r="G23" s="115"/>
      <c r="H23" s="115"/>
      <c r="I23" s="115"/>
      <c r="J23" s="115"/>
      <c r="K23" s="116"/>
    </row>
    <row r="24" spans="1:12" ht="15" thickBot="1" x14ac:dyDescent="0.45">
      <c r="B24" s="122" t="s">
        <v>198</v>
      </c>
      <c r="C24" s="123"/>
      <c r="D24" s="123"/>
      <c r="E24" s="123"/>
      <c r="F24" s="123"/>
      <c r="G24" s="123"/>
      <c r="H24" s="123"/>
      <c r="I24" s="123"/>
      <c r="J24" s="123"/>
      <c r="K24" s="124"/>
    </row>
    <row r="25" spans="1:12" x14ac:dyDescent="0.4">
      <c r="A25" s="66"/>
      <c r="B25" s="66"/>
      <c r="C25" s="66"/>
      <c r="D25" s="66"/>
      <c r="E25" s="66"/>
      <c r="F25" s="66"/>
      <c r="G25" s="66"/>
      <c r="H25" s="66"/>
    </row>
    <row r="26" spans="1:12" ht="18.899999999999999" thickBot="1" x14ac:dyDescent="0.55000000000000004">
      <c r="A26" s="66"/>
      <c r="B26" s="73" t="s">
        <v>114</v>
      </c>
      <c r="C26" s="66"/>
      <c r="D26" s="66"/>
      <c r="E26" s="66"/>
      <c r="F26" s="66"/>
      <c r="G26" s="66"/>
      <c r="H26" s="66"/>
    </row>
    <row r="27" spans="1:12" ht="15.9" x14ac:dyDescent="0.4">
      <c r="B27" s="100" t="s">
        <v>116</v>
      </c>
      <c r="C27" s="74" t="s">
        <v>106</v>
      </c>
      <c r="D27" s="74" t="s">
        <v>107</v>
      </c>
      <c r="E27" s="74" t="s">
        <v>108</v>
      </c>
      <c r="F27" s="74" t="s">
        <v>109</v>
      </c>
      <c r="G27" s="74" t="s">
        <v>160</v>
      </c>
      <c r="H27" s="74" t="s">
        <v>110</v>
      </c>
      <c r="I27" s="74" t="s">
        <v>111</v>
      </c>
      <c r="J27" s="74" t="s">
        <v>112</v>
      </c>
      <c r="K27" s="74" t="s">
        <v>113</v>
      </c>
    </row>
    <row r="28" spans="1:12" ht="31.75" x14ac:dyDescent="0.4">
      <c r="B28" s="101"/>
      <c r="C28" s="74" t="s">
        <v>121</v>
      </c>
      <c r="D28" s="74" t="s">
        <v>121</v>
      </c>
      <c r="E28" s="74" t="s">
        <v>121</v>
      </c>
      <c r="F28" s="74" t="s">
        <v>121</v>
      </c>
      <c r="G28" s="74" t="s">
        <v>121</v>
      </c>
      <c r="H28" s="74" t="s">
        <v>121</v>
      </c>
      <c r="I28" s="74" t="s">
        <v>121</v>
      </c>
      <c r="J28" s="74" t="s">
        <v>121</v>
      </c>
      <c r="K28" s="74" t="s">
        <v>121</v>
      </c>
    </row>
    <row r="29" spans="1:12" s="77" customFormat="1" x14ac:dyDescent="0.4">
      <c r="B29" s="63" t="s">
        <v>104</v>
      </c>
      <c r="C29" s="78"/>
      <c r="D29" s="78"/>
      <c r="E29" s="78"/>
      <c r="F29" s="78"/>
      <c r="G29" s="78"/>
      <c r="H29" s="78"/>
      <c r="I29" s="78"/>
      <c r="J29" s="78"/>
      <c r="K29" s="78"/>
      <c r="L29"/>
    </row>
    <row r="30" spans="1:12" s="77" customFormat="1" x14ac:dyDescent="0.4">
      <c r="B30" s="96" t="s">
        <v>161</v>
      </c>
      <c r="C30" s="78"/>
      <c r="D30" s="78"/>
      <c r="E30" s="78"/>
      <c r="F30" s="78"/>
      <c r="G30" s="78"/>
      <c r="H30" s="78"/>
      <c r="I30" s="78"/>
      <c r="J30" s="78"/>
      <c r="K30" s="78"/>
      <c r="L30"/>
    </row>
    <row r="31" spans="1:12" s="77" customFormat="1" ht="29.15" x14ac:dyDescent="0.4">
      <c r="B31" s="96" t="s">
        <v>184</v>
      </c>
      <c r="C31" s="78"/>
      <c r="D31" s="78"/>
      <c r="E31" s="78"/>
      <c r="F31" s="78"/>
      <c r="G31" s="78"/>
      <c r="H31" s="78"/>
      <c r="I31" s="78"/>
      <c r="J31" s="78"/>
      <c r="K31" s="78"/>
      <c r="L31"/>
    </row>
    <row r="32" spans="1:12" s="77" customFormat="1" x14ac:dyDescent="0.4">
      <c r="B32" s="63" t="s">
        <v>105</v>
      </c>
      <c r="C32" s="78"/>
      <c r="D32" s="78"/>
      <c r="E32" s="78"/>
      <c r="F32" s="78"/>
      <c r="G32" s="78"/>
      <c r="H32" s="78"/>
      <c r="I32" s="78"/>
      <c r="J32" s="78"/>
      <c r="K32" s="78"/>
      <c r="L32"/>
    </row>
    <row r="33" spans="2:12" x14ac:dyDescent="0.4">
      <c r="B33" s="66"/>
      <c r="C33" s="66"/>
    </row>
    <row r="34" spans="2:12" ht="18.899999999999999" thickBot="1" x14ac:dyDescent="0.55000000000000004">
      <c r="B34" s="73" t="s">
        <v>115</v>
      </c>
      <c r="C34" s="66"/>
      <c r="D34" s="66"/>
      <c r="E34" s="66"/>
      <c r="F34" s="66"/>
      <c r="G34" s="66"/>
      <c r="H34" s="66"/>
    </row>
    <row r="35" spans="2:12" ht="15.9" x14ac:dyDescent="0.4">
      <c r="B35" s="100" t="s">
        <v>116</v>
      </c>
      <c r="C35" s="74" t="s">
        <v>106</v>
      </c>
      <c r="D35" s="74" t="s">
        <v>107</v>
      </c>
      <c r="E35" s="74" t="s">
        <v>108</v>
      </c>
      <c r="F35" s="74" t="s">
        <v>109</v>
      </c>
      <c r="G35" s="74" t="s">
        <v>160</v>
      </c>
      <c r="H35" s="74" t="s">
        <v>110</v>
      </c>
      <c r="I35" s="74" t="s">
        <v>111</v>
      </c>
      <c r="J35" s="74" t="s">
        <v>112</v>
      </c>
      <c r="K35" s="74" t="s">
        <v>113</v>
      </c>
    </row>
    <row r="36" spans="2:12" ht="31.75" x14ac:dyDescent="0.4">
      <c r="B36" s="101"/>
      <c r="C36" s="74" t="s">
        <v>120</v>
      </c>
      <c r="D36" s="74" t="s">
        <v>120</v>
      </c>
      <c r="E36" s="74" t="s">
        <v>120</v>
      </c>
      <c r="F36" s="74" t="s">
        <v>120</v>
      </c>
      <c r="G36" s="74" t="s">
        <v>120</v>
      </c>
      <c r="H36" s="74" t="s">
        <v>120</v>
      </c>
      <c r="I36" s="74" t="s">
        <v>120</v>
      </c>
      <c r="J36" s="74" t="s">
        <v>120</v>
      </c>
      <c r="K36" s="74" t="s">
        <v>120</v>
      </c>
    </row>
    <row r="37" spans="2:12" ht="15.9" x14ac:dyDescent="0.45">
      <c r="B37" s="125" t="s">
        <v>126</v>
      </c>
      <c r="C37" s="126"/>
      <c r="D37" s="126"/>
      <c r="E37" s="126"/>
      <c r="F37" s="126"/>
      <c r="G37" s="126"/>
      <c r="H37" s="126"/>
      <c r="I37" s="126"/>
      <c r="J37" s="126"/>
      <c r="K37" s="127"/>
    </row>
    <row r="38" spans="2:12" x14ac:dyDescent="0.4">
      <c r="B38" s="75" t="s">
        <v>144</v>
      </c>
      <c r="C38" s="78"/>
      <c r="D38" s="78"/>
      <c r="E38" s="78"/>
      <c r="F38" s="78"/>
      <c r="G38" s="78"/>
      <c r="H38" s="78"/>
      <c r="I38" s="78"/>
      <c r="J38" s="78"/>
      <c r="K38" s="78"/>
    </row>
    <row r="39" spans="2:12" ht="15.9" x14ac:dyDescent="0.45">
      <c r="B39" s="125" t="s">
        <v>139</v>
      </c>
      <c r="C39" s="126"/>
      <c r="D39" s="126"/>
      <c r="E39" s="126"/>
      <c r="F39" s="126"/>
      <c r="G39" s="126"/>
      <c r="H39" s="126"/>
      <c r="I39" s="126"/>
      <c r="J39" s="126"/>
      <c r="K39" s="127"/>
    </row>
    <row r="40" spans="2:12" x14ac:dyDescent="0.4">
      <c r="B40" s="75" t="s">
        <v>153</v>
      </c>
      <c r="C40" s="78"/>
      <c r="D40" s="78"/>
      <c r="E40" s="78"/>
      <c r="F40" s="78"/>
      <c r="G40" s="78"/>
      <c r="H40" s="78"/>
      <c r="I40" s="78"/>
      <c r="J40" s="78"/>
      <c r="K40" s="78"/>
    </row>
    <row r="41" spans="2:12" x14ac:dyDescent="0.4">
      <c r="B41" s="75" t="s">
        <v>154</v>
      </c>
      <c r="C41" s="78"/>
      <c r="D41" s="78"/>
      <c r="E41" s="78"/>
      <c r="F41" s="78"/>
      <c r="G41" s="78"/>
      <c r="H41" s="78"/>
      <c r="I41" s="78"/>
      <c r="J41" s="78"/>
      <c r="K41" s="78"/>
    </row>
    <row r="42" spans="2:12" x14ac:dyDescent="0.4">
      <c r="B42" s="75" t="s">
        <v>172</v>
      </c>
      <c r="C42" s="78"/>
      <c r="D42" s="78"/>
      <c r="E42" s="78"/>
      <c r="F42" s="78"/>
      <c r="G42" s="78"/>
      <c r="H42" s="78"/>
      <c r="I42" s="78"/>
      <c r="J42" s="78"/>
      <c r="K42" s="78"/>
    </row>
    <row r="43" spans="2:12" x14ac:dyDescent="0.4">
      <c r="B43" s="75" t="s">
        <v>173</v>
      </c>
      <c r="C43" s="78"/>
      <c r="D43" s="78"/>
      <c r="E43" s="78"/>
      <c r="F43" s="78"/>
      <c r="G43" s="78"/>
      <c r="H43" s="78"/>
      <c r="I43" s="78"/>
      <c r="J43" s="78"/>
      <c r="K43" s="78"/>
    </row>
    <row r="44" spans="2:12" x14ac:dyDescent="0.4">
      <c r="B44" s="75" t="s">
        <v>145</v>
      </c>
      <c r="C44" s="78"/>
      <c r="D44" s="78"/>
      <c r="E44" s="78"/>
      <c r="F44" s="78"/>
      <c r="G44" s="78"/>
      <c r="H44" s="78"/>
      <c r="I44" s="78"/>
      <c r="J44" s="78"/>
      <c r="K44" s="78"/>
    </row>
    <row r="45" spans="2:12" s="77" customFormat="1" ht="15.9" x14ac:dyDescent="0.45">
      <c r="B45" s="125" t="s">
        <v>127</v>
      </c>
      <c r="C45" s="126"/>
      <c r="D45" s="126"/>
      <c r="E45" s="126"/>
      <c r="F45" s="126"/>
      <c r="G45" s="126"/>
      <c r="H45" s="126"/>
      <c r="I45" s="126"/>
      <c r="J45" s="126"/>
      <c r="K45" s="127"/>
      <c r="L45"/>
    </row>
    <row r="46" spans="2:12" s="77" customFormat="1" x14ac:dyDescent="0.4">
      <c r="B46" s="67" t="s">
        <v>146</v>
      </c>
      <c r="C46" s="78"/>
      <c r="D46" s="78"/>
      <c r="E46" s="78"/>
      <c r="F46" s="78"/>
      <c r="G46" s="78"/>
      <c r="H46" s="78"/>
      <c r="I46" s="78"/>
      <c r="J46" s="78"/>
      <c r="K46" s="78"/>
      <c r="L46"/>
    </row>
    <row r="47" spans="2:12" s="77" customFormat="1" x14ac:dyDescent="0.4">
      <c r="B47" s="79" t="s">
        <v>147</v>
      </c>
      <c r="C47" s="78"/>
      <c r="D47" s="78"/>
      <c r="E47" s="78"/>
      <c r="F47" s="78"/>
      <c r="G47" s="78"/>
      <c r="H47" s="78"/>
      <c r="I47" s="78"/>
      <c r="J47" s="78"/>
      <c r="K47" s="78"/>
      <c r="L47"/>
    </row>
    <row r="48" spans="2:12" x14ac:dyDescent="0.4">
      <c r="B48" s="79" t="s">
        <v>128</v>
      </c>
      <c r="C48" s="78"/>
      <c r="D48" s="78"/>
      <c r="E48" s="78"/>
      <c r="F48" s="78"/>
      <c r="G48" s="78"/>
      <c r="H48" s="78"/>
      <c r="I48" s="78"/>
      <c r="J48" s="78"/>
      <c r="K48" s="78"/>
    </row>
    <row r="49" spans="2:11" x14ac:dyDescent="0.4">
      <c r="B49" s="66"/>
      <c r="C49" s="66"/>
    </row>
    <row r="50" spans="2:11" ht="18.899999999999999" thickBot="1" x14ac:dyDescent="0.55000000000000004">
      <c r="B50" s="73" t="s">
        <v>186</v>
      </c>
      <c r="C50" s="66"/>
      <c r="D50" s="66"/>
      <c r="E50" s="66"/>
      <c r="F50" s="66"/>
      <c r="G50" s="66"/>
      <c r="H50" s="66"/>
    </row>
    <row r="51" spans="2:11" ht="15.9" x14ac:dyDescent="0.4">
      <c r="B51" s="100" t="s">
        <v>116</v>
      </c>
      <c r="C51" s="74" t="s">
        <v>106</v>
      </c>
      <c r="D51" s="74" t="s">
        <v>107</v>
      </c>
      <c r="E51" s="74" t="s">
        <v>108</v>
      </c>
      <c r="F51" s="74" t="s">
        <v>109</v>
      </c>
      <c r="G51" s="74" t="s">
        <v>160</v>
      </c>
      <c r="H51" s="74" t="s">
        <v>110</v>
      </c>
      <c r="I51" s="74" t="s">
        <v>111</v>
      </c>
      <c r="J51" s="74" t="s">
        <v>112</v>
      </c>
      <c r="K51" s="74" t="s">
        <v>113</v>
      </c>
    </row>
    <row r="52" spans="2:11" ht="31.75" x14ac:dyDescent="0.4">
      <c r="B52" s="101"/>
      <c r="C52" s="74" t="s">
        <v>120</v>
      </c>
      <c r="D52" s="74" t="s">
        <v>120</v>
      </c>
      <c r="E52" s="74" t="s">
        <v>120</v>
      </c>
      <c r="F52" s="74" t="s">
        <v>120</v>
      </c>
      <c r="G52" s="74" t="s">
        <v>121</v>
      </c>
      <c r="H52" s="74" t="s">
        <v>120</v>
      </c>
      <c r="I52" s="74" t="s">
        <v>120</v>
      </c>
      <c r="J52" s="74" t="s">
        <v>120</v>
      </c>
      <c r="K52" s="74" t="s">
        <v>120</v>
      </c>
    </row>
    <row r="53" spans="2:11" x14ac:dyDescent="0.4">
      <c r="B53" s="87" t="s">
        <v>190</v>
      </c>
      <c r="C53" s="78"/>
      <c r="D53" s="78"/>
      <c r="E53" s="78"/>
      <c r="F53" s="78"/>
      <c r="G53" s="78"/>
      <c r="H53" s="78"/>
      <c r="I53" s="78"/>
      <c r="J53" s="78"/>
      <c r="K53" s="78"/>
    </row>
    <row r="54" spans="2:11" x14ac:dyDescent="0.4">
      <c r="B54" s="87" t="s">
        <v>187</v>
      </c>
      <c r="C54" s="78"/>
      <c r="D54" s="78"/>
      <c r="E54" s="78"/>
      <c r="F54" s="78"/>
      <c r="G54" s="78"/>
      <c r="H54" s="78"/>
      <c r="I54" s="78"/>
      <c r="J54" s="78"/>
      <c r="K54" s="78"/>
    </row>
    <row r="55" spans="2:11" x14ac:dyDescent="0.4">
      <c r="B55" s="87" t="s">
        <v>191</v>
      </c>
      <c r="C55" s="78"/>
      <c r="D55" s="78"/>
      <c r="E55" s="78"/>
      <c r="F55" s="78"/>
      <c r="G55" s="78"/>
      <c r="H55" s="78"/>
      <c r="I55" s="78"/>
      <c r="J55" s="78"/>
      <c r="K55" s="78"/>
    </row>
    <row r="56" spans="2:11" x14ac:dyDescent="0.4">
      <c r="B56" s="66"/>
      <c r="C56" s="66"/>
    </row>
    <row r="57" spans="2:11" ht="18.45" x14ac:dyDescent="0.5">
      <c r="B57" s="73" t="s">
        <v>188</v>
      </c>
    </row>
    <row r="58" spans="2:11" ht="15.9" x14ac:dyDescent="0.4">
      <c r="B58" s="103" t="s">
        <v>102</v>
      </c>
      <c r="C58" s="103"/>
      <c r="D58" s="76" t="s">
        <v>98</v>
      </c>
      <c r="E58" s="76" t="s">
        <v>99</v>
      </c>
      <c r="F58" s="66"/>
      <c r="G58" s="66"/>
      <c r="H58" s="66"/>
    </row>
    <row r="59" spans="2:11" x14ac:dyDescent="0.4">
      <c r="B59" s="104" t="s">
        <v>103</v>
      </c>
      <c r="C59" s="104"/>
      <c r="D59" s="68"/>
      <c r="E59" s="68"/>
      <c r="F59" s="66"/>
      <c r="G59" s="66"/>
      <c r="H59" s="66"/>
    </row>
    <row r="60" spans="2:11" x14ac:dyDescent="0.4">
      <c r="B60" s="66"/>
      <c r="C60" s="66"/>
      <c r="D60" s="66"/>
      <c r="E60" s="66"/>
      <c r="F60" s="66"/>
      <c r="G60" s="66"/>
      <c r="H60" s="66"/>
    </row>
    <row r="61" spans="2:11" ht="18.899999999999999" thickBot="1" x14ac:dyDescent="0.55000000000000004">
      <c r="B61" s="73" t="s">
        <v>189</v>
      </c>
      <c r="C61" s="66"/>
      <c r="D61" s="66"/>
      <c r="E61" s="66"/>
      <c r="F61" s="66"/>
      <c r="G61" s="66"/>
      <c r="H61" s="66"/>
    </row>
    <row r="62" spans="2:11" ht="31.75" x14ac:dyDescent="0.4">
      <c r="B62" s="64" t="s">
        <v>116</v>
      </c>
      <c r="C62" s="74" t="s">
        <v>106</v>
      </c>
      <c r="D62" s="74" t="s">
        <v>107</v>
      </c>
      <c r="E62" s="74" t="s">
        <v>108</v>
      </c>
      <c r="F62" s="74" t="s">
        <v>109</v>
      </c>
      <c r="G62" s="74" t="s">
        <v>160</v>
      </c>
      <c r="H62" s="74" t="s">
        <v>110</v>
      </c>
      <c r="I62" s="74" t="s">
        <v>123</v>
      </c>
      <c r="J62" s="74" t="s">
        <v>112</v>
      </c>
      <c r="K62" s="74" t="s">
        <v>113</v>
      </c>
    </row>
    <row r="63" spans="2:11" ht="15.9" x14ac:dyDescent="0.45">
      <c r="B63" s="125" t="s">
        <v>126</v>
      </c>
      <c r="C63" s="126"/>
      <c r="D63" s="126"/>
      <c r="E63" s="126"/>
      <c r="F63" s="126"/>
      <c r="G63" s="126"/>
      <c r="H63" s="126"/>
      <c r="I63" s="126"/>
      <c r="J63" s="126"/>
      <c r="K63" s="127"/>
    </row>
    <row r="64" spans="2:11" x14ac:dyDescent="0.4">
      <c r="B64" s="67" t="s">
        <v>144</v>
      </c>
      <c r="C64" s="80">
        <v>9</v>
      </c>
      <c r="D64" s="80">
        <v>13</v>
      </c>
      <c r="E64" s="80">
        <v>10</v>
      </c>
      <c r="F64" s="80">
        <v>28</v>
      </c>
      <c r="G64" s="80">
        <v>6</v>
      </c>
      <c r="H64" s="80">
        <v>5</v>
      </c>
      <c r="I64" s="80">
        <v>55</v>
      </c>
      <c r="J64" s="80">
        <v>24</v>
      </c>
      <c r="K64" s="80">
        <v>14</v>
      </c>
    </row>
    <row r="65" spans="2:13" ht="15.9" x14ac:dyDescent="0.45">
      <c r="B65" s="125" t="s">
        <v>139</v>
      </c>
      <c r="C65" s="126"/>
      <c r="D65" s="126"/>
      <c r="E65" s="126"/>
      <c r="F65" s="126"/>
      <c r="G65" s="126"/>
      <c r="H65" s="126"/>
      <c r="I65" s="126"/>
      <c r="J65" s="126"/>
      <c r="K65" s="127"/>
    </row>
    <row r="66" spans="2:13" x14ac:dyDescent="0.4">
      <c r="B66" s="75" t="s">
        <v>153</v>
      </c>
      <c r="C66" s="80">
        <v>49</v>
      </c>
      <c r="D66" s="80">
        <v>72</v>
      </c>
      <c r="E66" s="80">
        <v>54</v>
      </c>
      <c r="F66" s="80">
        <v>178</v>
      </c>
      <c r="G66" s="80">
        <v>52</v>
      </c>
      <c r="H66" s="80">
        <v>51</v>
      </c>
      <c r="I66" s="80">
        <v>465</v>
      </c>
      <c r="J66" s="80">
        <v>236</v>
      </c>
      <c r="K66" s="80">
        <v>112</v>
      </c>
    </row>
    <row r="67" spans="2:13" x14ac:dyDescent="0.4">
      <c r="B67" s="75" t="s">
        <v>154</v>
      </c>
      <c r="C67" s="80">
        <v>8</v>
      </c>
      <c r="D67" s="80">
        <v>3</v>
      </c>
      <c r="E67" s="80">
        <v>5</v>
      </c>
      <c r="F67" s="80">
        <v>0</v>
      </c>
      <c r="G67" s="80">
        <v>5</v>
      </c>
      <c r="H67" s="80">
        <v>0</v>
      </c>
      <c r="I67" s="80">
        <v>5</v>
      </c>
      <c r="J67" s="80">
        <v>0</v>
      </c>
      <c r="K67" s="80">
        <v>0</v>
      </c>
    </row>
    <row r="68" spans="2:13" x14ac:dyDescent="0.4">
      <c r="B68" s="75" t="s">
        <v>172</v>
      </c>
      <c r="C68" s="80">
        <v>2</v>
      </c>
      <c r="D68" s="80">
        <v>0</v>
      </c>
      <c r="E68" s="80">
        <v>2</v>
      </c>
      <c r="F68" s="80">
        <v>4</v>
      </c>
      <c r="G68" s="80">
        <v>5</v>
      </c>
      <c r="H68" s="80">
        <v>7</v>
      </c>
      <c r="I68" s="80">
        <f>14+6</f>
        <v>20</v>
      </c>
      <c r="J68" s="80">
        <v>18</v>
      </c>
      <c r="K68" s="80">
        <v>23</v>
      </c>
    </row>
    <row r="69" spans="2:13" x14ac:dyDescent="0.4">
      <c r="B69" s="75" t="s">
        <v>173</v>
      </c>
      <c r="C69" s="80">
        <v>0</v>
      </c>
      <c r="D69" s="80">
        <v>0</v>
      </c>
      <c r="E69" s="80">
        <v>2</v>
      </c>
      <c r="F69" s="80">
        <v>1</v>
      </c>
      <c r="G69" s="80">
        <v>1</v>
      </c>
      <c r="H69" s="80">
        <v>4</v>
      </c>
      <c r="I69" s="80">
        <v>18</v>
      </c>
      <c r="J69" s="80">
        <v>7</v>
      </c>
      <c r="K69" s="80">
        <v>8</v>
      </c>
    </row>
    <row r="70" spans="2:13" x14ac:dyDescent="0.4">
      <c r="B70" s="75" t="s">
        <v>145</v>
      </c>
      <c r="C70" s="80">
        <v>0</v>
      </c>
      <c r="D70" s="80">
        <v>0</v>
      </c>
      <c r="E70" s="80">
        <v>0</v>
      </c>
      <c r="F70" s="80">
        <v>56</v>
      </c>
      <c r="G70" s="80">
        <v>17</v>
      </c>
      <c r="H70" s="80">
        <v>5</v>
      </c>
      <c r="I70" s="80">
        <v>16</v>
      </c>
      <c r="J70" s="80">
        <v>0</v>
      </c>
      <c r="K70" s="80">
        <v>0</v>
      </c>
    </row>
    <row r="71" spans="2:13" s="77" customFormat="1" x14ac:dyDescent="0.4">
      <c r="B71" s="75" t="s">
        <v>155</v>
      </c>
      <c r="C71" s="80">
        <v>0</v>
      </c>
      <c r="D71" s="80">
        <v>0</v>
      </c>
      <c r="E71" s="80">
        <v>0</v>
      </c>
      <c r="F71" s="80">
        <v>0</v>
      </c>
      <c r="G71" s="80"/>
      <c r="H71" s="80">
        <v>0</v>
      </c>
      <c r="I71" s="80">
        <v>0</v>
      </c>
      <c r="J71" s="80">
        <v>0</v>
      </c>
      <c r="K71" s="80">
        <v>0</v>
      </c>
      <c r="L71"/>
      <c r="M71"/>
    </row>
    <row r="72" spans="2:13" s="77" customFormat="1" ht="15.9" x14ac:dyDescent="0.45">
      <c r="B72" s="125" t="s">
        <v>127</v>
      </c>
      <c r="C72" s="126"/>
      <c r="D72" s="126"/>
      <c r="E72" s="126"/>
      <c r="F72" s="126"/>
      <c r="G72" s="126"/>
      <c r="H72" s="126"/>
      <c r="I72" s="126"/>
      <c r="J72" s="126"/>
      <c r="K72" s="127"/>
      <c r="L72"/>
      <c r="M72"/>
    </row>
    <row r="73" spans="2:13" s="77" customFormat="1" x14ac:dyDescent="0.4">
      <c r="B73" s="67" t="s">
        <v>146</v>
      </c>
      <c r="C73" s="80">
        <f>C64*4</f>
        <v>36</v>
      </c>
      <c r="D73" s="80">
        <f t="shared" ref="D73:K73" si="0">D64*4</f>
        <v>52</v>
      </c>
      <c r="E73" s="80">
        <f t="shared" si="0"/>
        <v>40</v>
      </c>
      <c r="F73" s="80">
        <f t="shared" si="0"/>
        <v>112</v>
      </c>
      <c r="G73" s="80">
        <v>24</v>
      </c>
      <c r="H73" s="80">
        <f t="shared" si="0"/>
        <v>20</v>
      </c>
      <c r="I73" s="80">
        <f t="shared" si="0"/>
        <v>220</v>
      </c>
      <c r="J73" s="80">
        <f t="shared" si="0"/>
        <v>96</v>
      </c>
      <c r="K73" s="80">
        <f t="shared" si="0"/>
        <v>56</v>
      </c>
      <c r="L73"/>
      <c r="M73"/>
    </row>
    <row r="74" spans="2:13" s="77" customFormat="1" x14ac:dyDescent="0.4">
      <c r="B74" s="79" t="s">
        <v>147</v>
      </c>
      <c r="C74" s="80">
        <f>C64*2</f>
        <v>18</v>
      </c>
      <c r="D74" s="80">
        <f t="shared" ref="D74:K74" si="1">D64*2</f>
        <v>26</v>
      </c>
      <c r="E74" s="80">
        <f t="shared" si="1"/>
        <v>20</v>
      </c>
      <c r="F74" s="80">
        <f t="shared" si="1"/>
        <v>56</v>
      </c>
      <c r="G74" s="80">
        <v>6</v>
      </c>
      <c r="H74" s="80">
        <f t="shared" si="1"/>
        <v>10</v>
      </c>
      <c r="I74" s="80">
        <f t="shared" si="1"/>
        <v>110</v>
      </c>
      <c r="J74" s="80">
        <f t="shared" si="1"/>
        <v>48</v>
      </c>
      <c r="K74" s="80">
        <f t="shared" si="1"/>
        <v>28</v>
      </c>
      <c r="L74"/>
      <c r="M74"/>
    </row>
    <row r="75" spans="2:13" x14ac:dyDescent="0.4">
      <c r="B75" s="79" t="s">
        <v>128</v>
      </c>
      <c r="C75" s="80">
        <v>9</v>
      </c>
      <c r="D75" s="80">
        <v>13</v>
      </c>
      <c r="E75" s="80">
        <v>10</v>
      </c>
      <c r="F75" s="80">
        <v>28</v>
      </c>
      <c r="G75" s="80">
        <v>12</v>
      </c>
      <c r="H75" s="80">
        <v>5</v>
      </c>
      <c r="I75" s="80">
        <v>55</v>
      </c>
      <c r="J75" s="80">
        <v>24</v>
      </c>
      <c r="K75" s="80">
        <v>14</v>
      </c>
    </row>
    <row r="76" spans="2:13" ht="15" thickBot="1" x14ac:dyDescent="0.45">
      <c r="B76" s="81" t="s">
        <v>117</v>
      </c>
      <c r="C76" s="82">
        <f>SUM(C64:C75)</f>
        <v>131</v>
      </c>
      <c r="D76" s="82">
        <f t="shared" ref="D76:K76" si="2">SUM(D64:D75)</f>
        <v>179</v>
      </c>
      <c r="E76" s="82">
        <f t="shared" si="2"/>
        <v>143</v>
      </c>
      <c r="F76" s="82">
        <f t="shared" si="2"/>
        <v>463</v>
      </c>
      <c r="G76" s="82">
        <f t="shared" si="2"/>
        <v>128</v>
      </c>
      <c r="H76" s="82">
        <f t="shared" si="2"/>
        <v>107</v>
      </c>
      <c r="I76" s="82">
        <f t="shared" si="2"/>
        <v>964</v>
      </c>
      <c r="J76" s="82">
        <f t="shared" si="2"/>
        <v>453</v>
      </c>
      <c r="K76" s="82">
        <f t="shared" si="2"/>
        <v>255</v>
      </c>
    </row>
    <row r="77" spans="2:13" ht="15" thickTop="1" x14ac:dyDescent="0.4">
      <c r="B77" s="66"/>
      <c r="C77" s="66"/>
      <c r="D77" s="66"/>
      <c r="E77" s="66"/>
      <c r="F77" s="66"/>
      <c r="G77" s="66"/>
      <c r="H77" s="66"/>
      <c r="I77" s="66"/>
      <c r="J77" s="66"/>
    </row>
    <row r="78" spans="2:13" x14ac:dyDescent="0.4">
      <c r="B78" s="66"/>
      <c r="C78" s="66"/>
      <c r="D78" s="66"/>
      <c r="E78" s="66"/>
      <c r="F78" s="66"/>
      <c r="G78" s="66"/>
      <c r="H78" s="66"/>
      <c r="I78" s="66"/>
      <c r="J78" s="66"/>
    </row>
    <row r="79" spans="2:13" ht="15" thickBot="1" x14ac:dyDescent="0.45">
      <c r="B79" s="71"/>
      <c r="C79" s="71"/>
      <c r="E79" s="71"/>
      <c r="F79" s="66"/>
      <c r="G79" s="66"/>
      <c r="H79" s="71"/>
      <c r="J79" s="66"/>
      <c r="K79" s="71"/>
    </row>
    <row r="80" spans="2:13" s="84" customFormat="1" ht="15.9" x14ac:dyDescent="0.45">
      <c r="B80" s="102" t="s">
        <v>118</v>
      </c>
      <c r="C80" s="102"/>
      <c r="E80" s="84" t="s">
        <v>95</v>
      </c>
      <c r="F80" s="85"/>
      <c r="G80" s="85"/>
      <c r="H80" s="84" t="s">
        <v>94</v>
      </c>
      <c r="J80" s="85"/>
      <c r="K80" s="84" t="s">
        <v>96</v>
      </c>
    </row>
    <row r="81" spans="6:10" x14ac:dyDescent="0.4">
      <c r="F81" s="66"/>
      <c r="G81" s="66"/>
      <c r="H81" s="66"/>
      <c r="I81" s="66"/>
      <c r="J81" s="66"/>
    </row>
    <row r="82" spans="6:10" x14ac:dyDescent="0.4">
      <c r="F82" s="66"/>
      <c r="G82" s="66"/>
      <c r="H82" s="66"/>
      <c r="I82" s="66"/>
      <c r="J82" s="66"/>
    </row>
    <row r="83" spans="6:10" x14ac:dyDescent="0.4">
      <c r="F83" s="66"/>
      <c r="G83" s="66"/>
      <c r="H83" s="66"/>
      <c r="I83" s="66"/>
      <c r="J83" s="66"/>
    </row>
  </sheetData>
  <mergeCells count="35">
    <mergeCell ref="B23:K23"/>
    <mergeCell ref="B10:K10"/>
    <mergeCell ref="B16:K16"/>
    <mergeCell ref="B17:K17"/>
    <mergeCell ref="B18:K18"/>
    <mergeCell ref="B21:K21"/>
    <mergeCell ref="B22:K22"/>
    <mergeCell ref="B11:K11"/>
    <mergeCell ref="B12:K12"/>
    <mergeCell ref="B13:K13"/>
    <mergeCell ref="B14:K14"/>
    <mergeCell ref="B15:K15"/>
    <mergeCell ref="B20:K20"/>
    <mergeCell ref="B19:K19"/>
    <mergeCell ref="B24:K24"/>
    <mergeCell ref="B27:B28"/>
    <mergeCell ref="B35:B36"/>
    <mergeCell ref="B58:C58"/>
    <mergeCell ref="B59:C59"/>
    <mergeCell ref="B80:C80"/>
    <mergeCell ref="B37:K37"/>
    <mergeCell ref="B39:K39"/>
    <mergeCell ref="B45:K45"/>
    <mergeCell ref="B63:K63"/>
    <mergeCell ref="B65:K65"/>
    <mergeCell ref="B72:K72"/>
    <mergeCell ref="B51:B52"/>
    <mergeCell ref="B5:C5"/>
    <mergeCell ref="D5:K5"/>
    <mergeCell ref="B7:C7"/>
    <mergeCell ref="D7:K7"/>
    <mergeCell ref="B8:C8"/>
    <mergeCell ref="D8:K8"/>
    <mergeCell ref="B6:C6"/>
    <mergeCell ref="D6:K6"/>
  </mergeCells>
  <pageMargins left="0.25" right="0.25"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72"/>
  <sheetViews>
    <sheetView topLeftCell="A34" workbookViewId="0">
      <selection activeCell="H47" sqref="H47"/>
    </sheetView>
  </sheetViews>
  <sheetFormatPr defaultColWidth="9.07421875" defaultRowHeight="12.45" x14ac:dyDescent="0.3"/>
  <cols>
    <col min="1" max="1" width="9.07421875" style="1"/>
    <col min="2" max="2" width="76.07421875" style="1" bestFit="1" customWidth="1"/>
    <col min="3" max="3" width="6.07421875" style="1" bestFit="1" customWidth="1"/>
    <col min="4" max="4" width="15.4609375" style="1" bestFit="1" customWidth="1"/>
    <col min="5" max="5" width="21.3046875" style="1" customWidth="1"/>
    <col min="6" max="6" width="14.4609375" style="1" bestFit="1" customWidth="1"/>
    <col min="7" max="7" width="18.3046875" style="1" customWidth="1"/>
    <col min="8" max="8" width="13.84375" style="1" customWidth="1"/>
    <col min="9" max="9" width="9.07421875" style="1"/>
    <col min="10" max="10" width="6.69140625" style="1" bestFit="1" customWidth="1"/>
    <col min="11" max="11" width="9.07421875" style="1"/>
    <col min="12" max="12" width="11.3046875" style="1" bestFit="1" customWidth="1"/>
    <col min="13" max="16384" width="9.07421875" style="1"/>
  </cols>
  <sheetData>
    <row r="1" spans="2:12" ht="18" x14ac:dyDescent="0.45">
      <c r="B1" s="2" t="s">
        <v>0</v>
      </c>
      <c r="C1" s="3"/>
      <c r="D1" s="3"/>
      <c r="E1" s="4"/>
      <c r="F1" s="4"/>
      <c r="G1" s="4"/>
      <c r="H1" s="4"/>
      <c r="I1" s="4"/>
    </row>
    <row r="2" spans="2:12" ht="18.45" thickBot="1" x14ac:dyDescent="0.5">
      <c r="B2" s="5" t="s">
        <v>1</v>
      </c>
      <c r="C2" s="6"/>
      <c r="D2" s="6"/>
      <c r="E2" s="6"/>
      <c r="F2" s="6"/>
      <c r="G2" s="6"/>
      <c r="H2" s="6"/>
      <c r="I2" s="7"/>
    </row>
    <row r="3" spans="2:12" ht="12.9" thickTop="1" x14ac:dyDescent="0.3"/>
    <row r="4" spans="2:12" ht="15" x14ac:dyDescent="0.35">
      <c r="B4" s="8"/>
      <c r="C4" s="9"/>
      <c r="D4" s="10"/>
      <c r="E4" s="10"/>
      <c r="F4" s="10" t="s">
        <v>2</v>
      </c>
      <c r="G4" s="10"/>
      <c r="H4" s="10" t="s">
        <v>3</v>
      </c>
      <c r="I4" s="8"/>
    </row>
    <row r="5" spans="2:12" ht="15" x14ac:dyDescent="0.35">
      <c r="B5" s="11" t="s">
        <v>4</v>
      </c>
      <c r="C5" s="9"/>
      <c r="D5" s="11" t="s">
        <v>3</v>
      </c>
      <c r="E5" s="10" t="s">
        <v>62</v>
      </c>
      <c r="F5" s="10" t="s">
        <v>5</v>
      </c>
      <c r="G5" s="10" t="s">
        <v>61</v>
      </c>
      <c r="H5" s="10" t="s">
        <v>6</v>
      </c>
      <c r="I5" s="10"/>
    </row>
    <row r="6" spans="2:12" ht="15" x14ac:dyDescent="0.35">
      <c r="B6" s="11" t="s">
        <v>7</v>
      </c>
      <c r="C6" s="9"/>
      <c r="D6" s="12" t="s">
        <v>8</v>
      </c>
      <c r="E6" s="10"/>
      <c r="F6" s="10" t="s">
        <v>9</v>
      </c>
      <c r="G6" s="10"/>
      <c r="H6" s="10" t="s">
        <v>10</v>
      </c>
      <c r="I6" s="10"/>
    </row>
    <row r="7" spans="2:12" ht="15" x14ac:dyDescent="0.35">
      <c r="B7" s="11"/>
      <c r="C7" s="9"/>
      <c r="D7" s="12"/>
      <c r="E7" s="10"/>
      <c r="F7" s="10"/>
      <c r="G7" s="10"/>
      <c r="H7" s="10"/>
      <c r="I7" s="10"/>
    </row>
    <row r="8" spans="2:12" ht="15" x14ac:dyDescent="0.35">
      <c r="B8" s="13" t="s">
        <v>11</v>
      </c>
      <c r="C8" s="9"/>
      <c r="D8" s="14"/>
      <c r="E8" s="15"/>
      <c r="F8" s="15"/>
      <c r="G8" s="15"/>
      <c r="H8" s="15"/>
      <c r="I8" s="16"/>
    </row>
    <row r="9" spans="2:12" ht="15" x14ac:dyDescent="0.35">
      <c r="B9" s="17" t="s">
        <v>12</v>
      </c>
      <c r="C9" s="9">
        <v>0</v>
      </c>
      <c r="D9" s="14">
        <f t="shared" ref="D9:D15" si="0">1600*C9</f>
        <v>0</v>
      </c>
      <c r="E9" s="15"/>
      <c r="F9" s="15">
        <v>624</v>
      </c>
      <c r="G9" s="15"/>
      <c r="H9" s="15">
        <f t="shared" ref="H9:H15" si="1">D9*F9</f>
        <v>0</v>
      </c>
      <c r="I9" s="16"/>
    </row>
    <row r="10" spans="2:12" ht="15" x14ac:dyDescent="0.35">
      <c r="B10" s="17" t="s">
        <v>13</v>
      </c>
      <c r="C10" s="9">
        <v>0.15</v>
      </c>
      <c r="D10" s="14">
        <f t="shared" si="0"/>
        <v>240</v>
      </c>
      <c r="E10" s="15"/>
      <c r="F10" s="15">
        <v>349</v>
      </c>
      <c r="G10" s="15">
        <v>500</v>
      </c>
      <c r="H10" s="15">
        <f>D10*F10</f>
        <v>83760</v>
      </c>
      <c r="I10" s="16"/>
    </row>
    <row r="11" spans="2:12" ht="15" x14ac:dyDescent="0.35">
      <c r="B11" s="17" t="s">
        <v>14</v>
      </c>
      <c r="C11" s="9">
        <v>0</v>
      </c>
      <c r="D11" s="14">
        <f t="shared" si="0"/>
        <v>0</v>
      </c>
      <c r="E11" s="15"/>
      <c r="F11" s="15"/>
      <c r="G11" s="15"/>
      <c r="H11" s="15">
        <f t="shared" si="1"/>
        <v>0</v>
      </c>
      <c r="I11" s="16"/>
    </row>
    <row r="12" spans="2:12" ht="15" x14ac:dyDescent="0.35">
      <c r="B12" s="17" t="s">
        <v>53</v>
      </c>
      <c r="C12" s="9">
        <v>1</v>
      </c>
      <c r="D12" s="14">
        <f t="shared" si="0"/>
        <v>1600</v>
      </c>
      <c r="E12" s="15"/>
      <c r="F12" s="15">
        <f>(35000*12)/1600</f>
        <v>262.5</v>
      </c>
      <c r="G12" s="15"/>
      <c r="H12" s="15">
        <f t="shared" si="1"/>
        <v>420000</v>
      </c>
      <c r="I12" s="16"/>
      <c r="L12" s="43">
        <f>F12*133</f>
        <v>34912.5</v>
      </c>
    </row>
    <row r="13" spans="2:12" ht="15" x14ac:dyDescent="0.35">
      <c r="B13" s="17" t="s">
        <v>15</v>
      </c>
      <c r="C13" s="9">
        <v>1</v>
      </c>
      <c r="D13" s="14">
        <f t="shared" si="0"/>
        <v>1600</v>
      </c>
      <c r="E13" s="15"/>
      <c r="F13" s="15">
        <v>198</v>
      </c>
      <c r="G13" s="15">
        <v>400</v>
      </c>
      <c r="H13" s="15">
        <f t="shared" si="1"/>
        <v>316800</v>
      </c>
      <c r="I13" s="16"/>
      <c r="L13" s="43">
        <f>F13*133</f>
        <v>26334</v>
      </c>
    </row>
    <row r="14" spans="2:12" ht="15" x14ac:dyDescent="0.35">
      <c r="B14" s="17" t="s">
        <v>15</v>
      </c>
      <c r="C14" s="9">
        <v>0</v>
      </c>
      <c r="D14" s="14">
        <f t="shared" si="0"/>
        <v>0</v>
      </c>
      <c r="E14" s="15"/>
      <c r="F14" s="15">
        <v>198</v>
      </c>
      <c r="G14" s="15">
        <v>300</v>
      </c>
      <c r="H14" s="15">
        <f t="shared" si="1"/>
        <v>0</v>
      </c>
      <c r="I14" s="16"/>
    </row>
    <row r="15" spans="2:12" ht="15" x14ac:dyDescent="0.35">
      <c r="B15" s="17" t="s">
        <v>16</v>
      </c>
      <c r="C15" s="9">
        <v>1</v>
      </c>
      <c r="D15" s="18">
        <f t="shared" si="0"/>
        <v>1600</v>
      </c>
      <c r="E15" s="15"/>
      <c r="F15" s="15">
        <v>120</v>
      </c>
      <c r="G15" s="15">
        <v>200</v>
      </c>
      <c r="H15" s="19">
        <f t="shared" si="1"/>
        <v>192000</v>
      </c>
      <c r="I15" s="16"/>
      <c r="L15" s="43">
        <f>F15*133</f>
        <v>15960</v>
      </c>
    </row>
    <row r="16" spans="2:12" ht="15" x14ac:dyDescent="0.35">
      <c r="B16" s="20" t="s">
        <v>17</v>
      </c>
      <c r="C16" s="9"/>
      <c r="D16" s="18">
        <f>SUM(D9:D15)</f>
        <v>5040</v>
      </c>
      <c r="E16" s="15"/>
      <c r="F16" s="15"/>
      <c r="G16" s="15"/>
      <c r="H16" s="19">
        <f>SUM(H9:H15)</f>
        <v>1012560</v>
      </c>
      <c r="I16" s="16"/>
      <c r="J16" s="21">
        <f>+H16/$H$47</f>
        <v>0.37991895542548404</v>
      </c>
    </row>
    <row r="17" spans="2:12" ht="15" x14ac:dyDescent="0.35">
      <c r="B17" s="22" t="s">
        <v>18</v>
      </c>
      <c r="C17" s="9"/>
      <c r="D17" s="14"/>
      <c r="E17" s="15"/>
      <c r="F17" s="15"/>
      <c r="G17" s="15"/>
      <c r="H17" s="15"/>
      <c r="I17" s="16"/>
    </row>
    <row r="18" spans="2:12" ht="15" x14ac:dyDescent="0.35">
      <c r="B18" s="17" t="s">
        <v>56</v>
      </c>
      <c r="C18" s="9">
        <v>0.1</v>
      </c>
      <c r="D18" s="14">
        <f t="shared" ref="D18:D25" si="2">1600*C18</f>
        <v>160</v>
      </c>
      <c r="E18" s="15"/>
      <c r="F18" s="15">
        <v>390</v>
      </c>
      <c r="G18" s="15">
        <v>1100</v>
      </c>
      <c r="H18" s="15">
        <f t="shared" ref="H18:H25" si="3">D18*F18</f>
        <v>62400</v>
      </c>
      <c r="I18" s="16"/>
    </row>
    <row r="19" spans="2:12" ht="15" x14ac:dyDescent="0.35">
      <c r="B19" s="17" t="s">
        <v>19</v>
      </c>
      <c r="C19" s="9">
        <v>0.5</v>
      </c>
      <c r="D19" s="14">
        <f t="shared" si="2"/>
        <v>800</v>
      </c>
      <c r="E19" s="15"/>
      <c r="F19" s="15">
        <v>298</v>
      </c>
      <c r="G19" s="15"/>
      <c r="H19" s="15">
        <f t="shared" si="3"/>
        <v>238400</v>
      </c>
      <c r="I19" s="16"/>
      <c r="L19" s="23"/>
    </row>
    <row r="20" spans="2:12" ht="15" x14ac:dyDescent="0.35">
      <c r="B20" s="17" t="s">
        <v>57</v>
      </c>
      <c r="C20" s="9">
        <v>0.5</v>
      </c>
      <c r="D20" s="14">
        <f t="shared" si="2"/>
        <v>800</v>
      </c>
      <c r="E20" s="15"/>
      <c r="F20" s="15">
        <v>298</v>
      </c>
      <c r="G20" s="15">
        <v>1100</v>
      </c>
      <c r="H20" s="15">
        <f t="shared" si="3"/>
        <v>238400</v>
      </c>
      <c r="I20" s="16"/>
    </row>
    <row r="21" spans="2:12" ht="15" x14ac:dyDescent="0.35">
      <c r="B21" s="17" t="s">
        <v>20</v>
      </c>
      <c r="C21" s="9">
        <v>0.75</v>
      </c>
      <c r="D21" s="14">
        <f t="shared" si="2"/>
        <v>1200</v>
      </c>
      <c r="E21" s="15"/>
      <c r="F21" s="15">
        <v>166</v>
      </c>
      <c r="G21" s="15">
        <v>485</v>
      </c>
      <c r="H21" s="15">
        <f t="shared" si="3"/>
        <v>199200</v>
      </c>
      <c r="I21" s="16"/>
    </row>
    <row r="22" spans="2:12" ht="15" x14ac:dyDescent="0.35">
      <c r="B22" s="17" t="s">
        <v>21</v>
      </c>
      <c r="C22" s="9">
        <v>0.75</v>
      </c>
      <c r="D22" s="14">
        <f t="shared" si="2"/>
        <v>1200</v>
      </c>
      <c r="E22" s="15"/>
      <c r="F22" s="15">
        <v>213</v>
      </c>
      <c r="G22" s="15">
        <v>250</v>
      </c>
      <c r="H22" s="15">
        <f>D22*F22</f>
        <v>255600</v>
      </c>
      <c r="I22" s="16"/>
    </row>
    <row r="23" spans="2:12" ht="15" x14ac:dyDescent="0.35">
      <c r="B23" s="17" t="s">
        <v>58</v>
      </c>
      <c r="C23" s="9">
        <v>0.15</v>
      </c>
      <c r="D23" s="14">
        <f t="shared" si="2"/>
        <v>240</v>
      </c>
      <c r="E23" s="15"/>
      <c r="F23" s="15">
        <v>255</v>
      </c>
      <c r="G23" s="15">
        <v>485</v>
      </c>
      <c r="H23" s="15">
        <f>D23*F23</f>
        <v>61200</v>
      </c>
      <c r="I23" s="16"/>
    </row>
    <row r="24" spans="2:12" ht="15" x14ac:dyDescent="0.35">
      <c r="B24" s="17" t="s">
        <v>54</v>
      </c>
      <c r="C24" s="9">
        <v>0.5</v>
      </c>
      <c r="D24" s="14">
        <f t="shared" si="2"/>
        <v>800</v>
      </c>
      <c r="E24" s="15"/>
      <c r="F24" s="15">
        <v>150</v>
      </c>
      <c r="G24" s="15">
        <v>250</v>
      </c>
      <c r="H24" s="15">
        <f>D24*F24</f>
        <v>120000</v>
      </c>
      <c r="I24" s="16"/>
    </row>
    <row r="25" spans="2:12" ht="15" x14ac:dyDescent="0.35">
      <c r="B25" s="17" t="s">
        <v>22</v>
      </c>
      <c r="C25" s="9">
        <v>0.3</v>
      </c>
      <c r="D25" s="14">
        <f t="shared" si="2"/>
        <v>480</v>
      </c>
      <c r="E25" s="15"/>
      <c r="F25" s="15">
        <v>179</v>
      </c>
      <c r="G25" s="15">
        <v>100</v>
      </c>
      <c r="H25" s="19">
        <f t="shared" si="3"/>
        <v>85920</v>
      </c>
      <c r="I25" s="16"/>
    </row>
    <row r="26" spans="2:12" ht="15" x14ac:dyDescent="0.35">
      <c r="B26" s="20" t="s">
        <v>23</v>
      </c>
      <c r="C26" s="9"/>
      <c r="D26" s="18">
        <f>SUM(D18:D25)</f>
        <v>5680</v>
      </c>
      <c r="E26" s="15"/>
      <c r="F26" s="15"/>
      <c r="G26" s="15"/>
      <c r="H26" s="19">
        <f>SUM(H18:H25)</f>
        <v>1261120</v>
      </c>
      <c r="I26" s="16"/>
      <c r="J26" s="21">
        <f>+H26/$H$47</f>
        <v>0.47318024913702539</v>
      </c>
    </row>
    <row r="27" spans="2:12" ht="15" x14ac:dyDescent="0.35">
      <c r="B27" s="22" t="s">
        <v>24</v>
      </c>
      <c r="C27" s="9"/>
      <c r="D27" s="14"/>
      <c r="E27" s="15"/>
      <c r="F27" s="15"/>
      <c r="G27" s="15"/>
      <c r="H27" s="15"/>
      <c r="I27" s="16"/>
    </row>
    <row r="28" spans="2:12" ht="15" x14ac:dyDescent="0.35">
      <c r="B28" s="17" t="s">
        <v>25</v>
      </c>
      <c r="C28" s="9"/>
      <c r="D28" s="14">
        <f>1600*C28</f>
        <v>0</v>
      </c>
      <c r="E28" s="15"/>
      <c r="F28" s="15"/>
      <c r="G28" s="15"/>
      <c r="H28" s="15">
        <f>D28*F28</f>
        <v>0</v>
      </c>
      <c r="I28" s="16"/>
      <c r="L28" s="9"/>
    </row>
    <row r="29" spans="2:12" ht="15" x14ac:dyDescent="0.35">
      <c r="B29" s="17" t="s">
        <v>26</v>
      </c>
      <c r="C29" s="9"/>
      <c r="D29" s="14">
        <f>1600*C29</f>
        <v>0</v>
      </c>
      <c r="E29" s="15"/>
      <c r="F29" s="15"/>
      <c r="G29" s="15"/>
      <c r="H29" s="15">
        <f>D29*F29</f>
        <v>0</v>
      </c>
      <c r="I29" s="16"/>
      <c r="L29" s="9"/>
    </row>
    <row r="30" spans="2:12" ht="15" x14ac:dyDescent="0.35">
      <c r="B30" s="17" t="s">
        <v>27</v>
      </c>
      <c r="C30" s="9"/>
      <c r="D30" s="14">
        <f>1600*C30</f>
        <v>0</v>
      </c>
      <c r="E30" s="15"/>
      <c r="F30" s="15"/>
      <c r="G30" s="15"/>
      <c r="H30" s="15">
        <f>D30*F30</f>
        <v>0</v>
      </c>
      <c r="I30" s="16"/>
      <c r="L30" s="9"/>
    </row>
    <row r="31" spans="2:12" ht="15" x14ac:dyDescent="0.35">
      <c r="B31" s="17" t="s">
        <v>28</v>
      </c>
      <c r="C31" s="9"/>
      <c r="D31" s="14">
        <f>1600*C31</f>
        <v>0</v>
      </c>
      <c r="E31" s="15"/>
      <c r="F31" s="15"/>
      <c r="G31" s="15"/>
      <c r="H31" s="15">
        <f>D31*F31</f>
        <v>0</v>
      </c>
      <c r="I31" s="16"/>
      <c r="L31" s="9"/>
    </row>
    <row r="32" spans="2:12" ht="15" x14ac:dyDescent="0.35">
      <c r="B32" s="17" t="s">
        <v>29</v>
      </c>
      <c r="C32" s="9"/>
      <c r="D32" s="14">
        <f>1600*C32</f>
        <v>0</v>
      </c>
      <c r="E32" s="15"/>
      <c r="F32" s="15">
        <v>0</v>
      </c>
      <c r="G32" s="15"/>
      <c r="H32" s="19">
        <f>D32*F32</f>
        <v>0</v>
      </c>
      <c r="I32" s="16"/>
    </row>
    <row r="33" spans="2:13" ht="15" x14ac:dyDescent="0.35">
      <c r="B33" s="20" t="s">
        <v>30</v>
      </c>
      <c r="C33" s="9"/>
      <c r="D33" s="18">
        <f>SUM(D28:D32)</f>
        <v>0</v>
      </c>
      <c r="E33" s="15"/>
      <c r="F33" s="15"/>
      <c r="G33" s="15"/>
      <c r="H33" s="19">
        <f>SUM(H28:H32)</f>
        <v>0</v>
      </c>
      <c r="I33" s="16"/>
      <c r="J33" s="21">
        <f>+H33/$H$47</f>
        <v>0</v>
      </c>
      <c r="M33" s="23"/>
    </row>
    <row r="34" spans="2:13" ht="15" x14ac:dyDescent="0.35">
      <c r="B34" s="22" t="s">
        <v>31</v>
      </c>
      <c r="C34" s="9"/>
      <c r="D34" s="14"/>
      <c r="E34" s="15"/>
      <c r="F34" s="15"/>
      <c r="G34" s="15"/>
      <c r="H34" s="15"/>
      <c r="I34" s="16"/>
    </row>
    <row r="35" spans="2:13" ht="15" x14ac:dyDescent="0.35">
      <c r="B35" s="17" t="s">
        <v>32</v>
      </c>
      <c r="C35" s="9">
        <v>0.5</v>
      </c>
      <c r="D35" s="14">
        <f>1600*C35</f>
        <v>800</v>
      </c>
      <c r="E35" s="15"/>
      <c r="F35" s="15">
        <v>163</v>
      </c>
      <c r="G35" s="15">
        <v>200</v>
      </c>
      <c r="H35" s="15">
        <f>D35*F35</f>
        <v>130400</v>
      </c>
      <c r="I35" s="16"/>
    </row>
    <row r="36" spans="2:13" ht="15" x14ac:dyDescent="0.35">
      <c r="B36" s="17" t="s">
        <v>33</v>
      </c>
      <c r="C36" s="9">
        <v>0.3</v>
      </c>
      <c r="D36" s="14">
        <f>1600*C36</f>
        <v>480</v>
      </c>
      <c r="E36" s="15"/>
      <c r="F36" s="15">
        <v>227</v>
      </c>
      <c r="G36" s="15">
        <v>600</v>
      </c>
      <c r="H36" s="15">
        <f>D36*F36</f>
        <v>108960</v>
      </c>
      <c r="I36" s="16"/>
    </row>
    <row r="37" spans="2:13" ht="15" x14ac:dyDescent="0.35">
      <c r="B37" s="17" t="s">
        <v>34</v>
      </c>
      <c r="C37" s="9">
        <v>0.3</v>
      </c>
      <c r="D37" s="14">
        <f>1600*C37</f>
        <v>480</v>
      </c>
      <c r="E37" s="15"/>
      <c r="F37" s="15">
        <v>250</v>
      </c>
      <c r="G37" s="15">
        <v>420</v>
      </c>
      <c r="H37" s="15">
        <f>D37*F37</f>
        <v>120000</v>
      </c>
      <c r="I37" s="16"/>
    </row>
    <row r="38" spans="2:13" ht="15" x14ac:dyDescent="0.35">
      <c r="B38" s="17" t="s">
        <v>35</v>
      </c>
      <c r="C38" s="9">
        <v>0</v>
      </c>
      <c r="D38" s="14">
        <f>1600*C38</f>
        <v>0</v>
      </c>
      <c r="E38" s="15"/>
      <c r="F38" s="15">
        <v>250</v>
      </c>
      <c r="G38" s="15"/>
      <c r="H38" s="15">
        <f>D38*F38</f>
        <v>0</v>
      </c>
      <c r="I38" s="16"/>
    </row>
    <row r="39" spans="2:13" ht="15" x14ac:dyDescent="0.35">
      <c r="B39" s="17" t="s">
        <v>36</v>
      </c>
      <c r="C39" s="9">
        <v>0.3</v>
      </c>
      <c r="D39" s="14">
        <f>1600*C39</f>
        <v>480</v>
      </c>
      <c r="E39" s="15"/>
      <c r="F39" s="15">
        <v>67</v>
      </c>
      <c r="G39" s="15"/>
      <c r="H39" s="19">
        <f>D39*F39</f>
        <v>32160</v>
      </c>
      <c r="I39" s="16"/>
    </row>
    <row r="40" spans="2:13" ht="15" x14ac:dyDescent="0.35">
      <c r="B40" s="20" t="s">
        <v>37</v>
      </c>
      <c r="C40" s="9"/>
      <c r="D40" s="18">
        <f>SUM(D35:D39)</f>
        <v>2240</v>
      </c>
      <c r="E40" s="15"/>
      <c r="F40" s="15"/>
      <c r="G40" s="15"/>
      <c r="H40" s="19">
        <f>SUM(H35:H39)</f>
        <v>391520</v>
      </c>
      <c r="I40" s="16"/>
      <c r="J40" s="21">
        <f>+H40/$H$47</f>
        <v>0.14690079543749063</v>
      </c>
    </row>
    <row r="41" spans="2:13" ht="15" x14ac:dyDescent="0.35">
      <c r="B41" s="22" t="s">
        <v>38</v>
      </c>
      <c r="C41" s="9"/>
      <c r="D41" s="14"/>
      <c r="E41" s="15"/>
      <c r="F41" s="15"/>
      <c r="G41" s="15"/>
      <c r="H41" s="15"/>
      <c r="I41" s="16"/>
    </row>
    <row r="42" spans="2:13" ht="15" x14ac:dyDescent="0.35">
      <c r="B42" s="17" t="s">
        <v>39</v>
      </c>
      <c r="C42" s="9">
        <v>0</v>
      </c>
      <c r="D42" s="14">
        <f>1600*C42</f>
        <v>0</v>
      </c>
      <c r="E42" s="15"/>
      <c r="F42" s="15">
        <v>393</v>
      </c>
      <c r="G42" s="15">
        <v>1100</v>
      </c>
      <c r="H42" s="15">
        <f>D42*F42</f>
        <v>0</v>
      </c>
      <c r="I42" s="16"/>
    </row>
    <row r="43" spans="2:13" ht="15" x14ac:dyDescent="0.35">
      <c r="B43" s="17" t="s">
        <v>40</v>
      </c>
      <c r="C43" s="9">
        <v>0</v>
      </c>
      <c r="D43" s="18">
        <f>1600*C43</f>
        <v>0</v>
      </c>
      <c r="E43" s="15"/>
      <c r="F43" s="15">
        <v>208</v>
      </c>
      <c r="G43" s="15"/>
      <c r="H43" s="19">
        <f>D43*F43</f>
        <v>0</v>
      </c>
      <c r="I43" s="16"/>
    </row>
    <row r="44" spans="2:13" ht="15" x14ac:dyDescent="0.35">
      <c r="B44" s="20" t="s">
        <v>41</v>
      </c>
      <c r="C44" s="9"/>
      <c r="D44" s="18">
        <f>SUM(D42:D43)</f>
        <v>0</v>
      </c>
      <c r="E44" s="15"/>
      <c r="F44" s="15"/>
      <c r="G44" s="15"/>
      <c r="H44" s="19">
        <f>SUM(H42:H43)</f>
        <v>0</v>
      </c>
      <c r="I44" s="16"/>
      <c r="J44" s="21">
        <f>+H44/$H$47</f>
        <v>0</v>
      </c>
    </row>
    <row r="45" spans="2:13" ht="15" x14ac:dyDescent="0.35">
      <c r="B45" s="24" t="s">
        <v>42</v>
      </c>
      <c r="C45" s="9"/>
      <c r="D45" s="14"/>
      <c r="E45" s="15"/>
      <c r="F45" s="15"/>
      <c r="G45" s="15"/>
      <c r="H45" s="15"/>
      <c r="I45" s="16"/>
    </row>
    <row r="46" spans="2:13" ht="15" x14ac:dyDescent="0.35">
      <c r="B46" s="13" t="s">
        <v>43</v>
      </c>
      <c r="D46" s="14"/>
      <c r="E46" s="15"/>
      <c r="F46" s="15"/>
      <c r="G46" s="15"/>
      <c r="H46" s="15"/>
      <c r="I46" s="16"/>
    </row>
    <row r="47" spans="2:13" ht="15.45" thickBot="1" x14ac:dyDescent="0.4">
      <c r="B47" s="24" t="s">
        <v>44</v>
      </c>
      <c r="D47" s="25">
        <f>D44+D40+D33+D26+D16</f>
        <v>12960</v>
      </c>
      <c r="E47" s="15"/>
      <c r="F47" s="15"/>
      <c r="G47" s="15"/>
      <c r="H47" s="26">
        <f>H44+H40+H33+H26+H16</f>
        <v>2665200</v>
      </c>
      <c r="I47" s="16"/>
      <c r="K47" s="23"/>
    </row>
    <row r="48" spans="2:13" ht="15.45" thickTop="1" x14ac:dyDescent="0.35">
      <c r="B48" s="20" t="s">
        <v>45</v>
      </c>
      <c r="D48" s="16"/>
      <c r="E48" s="16"/>
      <c r="H48" s="27">
        <v>1.05</v>
      </c>
      <c r="I48" s="16"/>
      <c r="K48" s="28"/>
    </row>
    <row r="49" spans="2:11" ht="15" x14ac:dyDescent="0.35">
      <c r="B49" s="29" t="s">
        <v>46</v>
      </c>
      <c r="D49" s="16"/>
      <c r="E49" s="16"/>
      <c r="F49" s="16"/>
      <c r="H49" s="30">
        <f>H47*H48</f>
        <v>2798460</v>
      </c>
      <c r="I49" s="16"/>
      <c r="K49" s="28"/>
    </row>
    <row r="50" spans="2:11" ht="15.45" thickBot="1" x14ac:dyDescent="0.4">
      <c r="B50" s="24" t="s">
        <v>47</v>
      </c>
      <c r="D50" s="16"/>
      <c r="E50" s="16"/>
      <c r="F50" s="16"/>
      <c r="H50" s="26">
        <f>H47+H49</f>
        <v>5463660</v>
      </c>
      <c r="I50" s="16"/>
      <c r="K50" s="28"/>
    </row>
    <row r="51" spans="2:11" ht="12.9" thickTop="1" x14ac:dyDescent="0.3">
      <c r="H51" s="15"/>
      <c r="I51" s="16"/>
      <c r="K51" s="31"/>
    </row>
    <row r="52" spans="2:11" ht="15" x14ac:dyDescent="0.35">
      <c r="B52" s="17" t="s">
        <v>55</v>
      </c>
      <c r="D52" s="16"/>
      <c r="E52" s="16"/>
      <c r="F52" s="16"/>
      <c r="H52" s="19">
        <f>H50*0.15</f>
        <v>819549</v>
      </c>
      <c r="I52" s="16"/>
    </row>
    <row r="53" spans="2:11" ht="15.45" thickBot="1" x14ac:dyDescent="0.4">
      <c r="B53" s="17" t="s">
        <v>48</v>
      </c>
      <c r="H53" s="26">
        <f>SUM(H50:H52)</f>
        <v>6283209</v>
      </c>
      <c r="I53" s="16"/>
      <c r="J53" s="23"/>
      <c r="K53" s="23"/>
    </row>
    <row r="54" spans="2:11" ht="15.9" thickTop="1" thickBot="1" x14ac:dyDescent="0.4">
      <c r="B54" s="20" t="s">
        <v>49</v>
      </c>
      <c r="D54" s="32">
        <v>11</v>
      </c>
      <c r="G54" s="23"/>
      <c r="H54" s="26">
        <f>H53/D54</f>
        <v>571200.81818181823</v>
      </c>
      <c r="I54" s="16"/>
      <c r="K54" s="23"/>
    </row>
    <row r="55" spans="2:11" ht="15" x14ac:dyDescent="0.35">
      <c r="B55" s="20"/>
      <c r="D55" s="16"/>
      <c r="H55" s="30"/>
      <c r="I55" s="16"/>
      <c r="K55" s="23"/>
    </row>
    <row r="56" spans="2:11" ht="15" x14ac:dyDescent="0.35">
      <c r="B56" s="33" t="s">
        <v>50</v>
      </c>
      <c r="C56" s="34"/>
      <c r="D56" s="34"/>
      <c r="E56" s="34"/>
      <c r="F56" s="34"/>
      <c r="G56" s="34"/>
      <c r="H56" s="35">
        <f>+H53/12</f>
        <v>523600.75</v>
      </c>
      <c r="I56" s="16"/>
      <c r="J56" s="15"/>
      <c r="K56" s="23"/>
    </row>
    <row r="57" spans="2:11" ht="15" x14ac:dyDescent="0.35">
      <c r="B57" s="36" t="s">
        <v>51</v>
      </c>
      <c r="C57" s="37"/>
      <c r="D57" s="37"/>
      <c r="E57" s="37"/>
      <c r="F57" s="37"/>
      <c r="G57" s="37"/>
      <c r="H57" s="38">
        <f>+H54/12</f>
        <v>47600.068181818184</v>
      </c>
      <c r="I57" s="16"/>
      <c r="K57" s="23"/>
    </row>
    <row r="58" spans="2:11" ht="15" x14ac:dyDescent="0.35">
      <c r="B58" s="20"/>
      <c r="D58" s="16"/>
      <c r="H58" s="39"/>
      <c r="I58" s="16"/>
      <c r="K58" s="23"/>
    </row>
    <row r="59" spans="2:11" ht="15" x14ac:dyDescent="0.35">
      <c r="B59" s="20"/>
      <c r="D59" s="16"/>
      <c r="H59" s="30"/>
      <c r="I59" s="16"/>
      <c r="K59" s="23"/>
    </row>
    <row r="60" spans="2:11" s="17" customFormat="1" ht="15" x14ac:dyDescent="0.35"/>
    <row r="61" spans="2:11" ht="15" x14ac:dyDescent="0.35">
      <c r="B61" s="13" t="s">
        <v>52</v>
      </c>
    </row>
    <row r="63" spans="2:11" x14ac:dyDescent="0.3">
      <c r="G63" s="1" t="s">
        <v>18</v>
      </c>
      <c r="H63" s="1">
        <f>80000</f>
        <v>80000</v>
      </c>
    </row>
    <row r="64" spans="2:11" x14ac:dyDescent="0.3">
      <c r="G64" s="1" t="s">
        <v>59</v>
      </c>
      <c r="H64" s="1">
        <v>20000</v>
      </c>
    </row>
    <row r="65" spans="2:8" x14ac:dyDescent="0.3">
      <c r="G65" s="1" t="s">
        <v>60</v>
      </c>
      <c r="H65" s="1">
        <v>77000</v>
      </c>
    </row>
    <row r="67" spans="2:8" x14ac:dyDescent="0.3">
      <c r="B67" s="1" t="s">
        <v>24</v>
      </c>
      <c r="D67" s="40">
        <v>40000000</v>
      </c>
    </row>
    <row r="68" spans="2:8" x14ac:dyDescent="0.3">
      <c r="B68" s="1" t="s">
        <v>31</v>
      </c>
      <c r="D68" s="40">
        <f>D67/0.8*0.2</f>
        <v>10000000</v>
      </c>
      <c r="H68" s="1">
        <f>SUM(H63:H67)</f>
        <v>177000</v>
      </c>
    </row>
    <row r="69" spans="2:8" x14ac:dyDescent="0.3">
      <c r="D69" s="41">
        <f>SUM(D67:D68)</f>
        <v>50000000</v>
      </c>
    </row>
    <row r="70" spans="2:8" x14ac:dyDescent="0.3">
      <c r="B70" s="42">
        <v>0.13</v>
      </c>
      <c r="D70" s="40">
        <f>D69*B70</f>
        <v>6500000</v>
      </c>
    </row>
    <row r="72" spans="2:8" x14ac:dyDescent="0.3">
      <c r="D72" s="40">
        <f>D70/12</f>
        <v>541666.66666666663</v>
      </c>
    </row>
  </sheetData>
  <pageMargins left="0.70866141732283472" right="0.70866141732283472" top="0.74803149606299213" bottom="0.74803149606299213" header="0.31496062992125984" footer="0.31496062992125984"/>
  <pageSetup paperSize="9" scale="5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6" x14ac:dyDescent="0.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4.6" x14ac:dyDescent="0.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28FFA64B0FD748AC838E1C2318FB85" ma:contentTypeVersion="0" ma:contentTypeDescription="Create a new document." ma:contentTypeScope="" ma:versionID="3a52d3dfade9d45e0d481787bc1e378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BE67B1-60DB-44C6-8896-14ECC0E2F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9B81008-5A92-44FE-8245-6E5E7A5D8740}">
  <ds:schemaRefs>
    <ds:schemaRef ds:uri="http://schemas.microsoft.com/sharepoint/v3/contenttype/forms"/>
  </ds:schemaRefs>
</ds:datastoreItem>
</file>

<file path=customXml/itemProps3.xml><?xml version="1.0" encoding="utf-8"?>
<ds:datastoreItem xmlns:ds="http://schemas.openxmlformats.org/officeDocument/2006/customXml" ds:itemID="{DA4721F5-9D07-43EA-A202-F092804A7642}">
  <ds:schemaRef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SARS (2)</vt:lpstr>
      <vt:lpstr>Pricing - Stream 1 CCTV</vt:lpstr>
      <vt:lpstr>Pricing - Stream 2 Access Contr</vt:lpstr>
      <vt:lpstr>Pricing - Stream 3 Alarm System</vt:lpstr>
      <vt:lpstr>Rate All_</vt:lpstr>
      <vt:lpstr>Sheet3</vt:lpstr>
      <vt:lpstr>Sheet1</vt:lpstr>
      <vt:lpstr>'Pricing - Stream 1 CCTV'!Print_Area</vt:lpstr>
      <vt:lpstr>'Pricing - Stream 2 Access Contr'!Print_Area</vt:lpstr>
      <vt:lpstr>'Pricing - Stream 3 Alarm System'!Print_Area</vt:lpstr>
      <vt:lpstr>'Rate All_'!Print_Area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Vivian</dc:creator>
  <cp:lastModifiedBy>Andrea Granchelli</cp:lastModifiedBy>
  <cp:lastPrinted>2022-10-13T11:06:43Z</cp:lastPrinted>
  <dcterms:created xsi:type="dcterms:W3CDTF">2009-05-12T12:40:31Z</dcterms:created>
  <dcterms:modified xsi:type="dcterms:W3CDTF">2022-11-09T12:56:09Z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0x010100A928FFA64B0FD748AC838E1C2318FB85</vt:lpwstr>
  </property>
</Properties>
</file>